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765" activeTab="0"/>
  </bookViews>
  <sheets>
    <sheet name="申込書_兵庫県" sheetId="1" r:id="rId1"/>
    <sheet name="申込書_コナミ" sheetId="2" state="hidden" r:id="rId2"/>
    <sheet name="個人種目" sheetId="3" state="hidden" r:id="rId3"/>
    <sheet name="リレー種目" sheetId="4" state="hidden" r:id="rId4"/>
    <sheet name="リレー種目_WebSWMSYS" sheetId="5" r:id="rId5"/>
    <sheet name="コード一覧" sheetId="6" state="hidden" r:id="rId6"/>
    <sheet name="中間シート（個人）" sheetId="7" state="hidden" r:id="rId7"/>
    <sheet name="中間シート（リレー）" sheetId="8" state="hidden" r:id="rId8"/>
    <sheet name="エントリーシート（個人）" sheetId="9" state="hidden" r:id="rId9"/>
    <sheet name="エントリーシート（リレー）" sheetId="10" state="hidden" r:id="rId10"/>
    <sheet name="Sheet3" sheetId="11" state="hidden" r:id="rId11"/>
  </sheets>
  <definedNames>
    <definedName name="_xlnm.Print_Area" localSheetId="0">'申込書_兵庫県'!$A$1:$O$44</definedName>
    <definedName name="_xlnm.Print_Area">'申込書_兵庫県'!$A$3:$N$41</definedName>
    <definedName name="クラスコード">'コード一覧'!$S$1:$S$9</definedName>
    <definedName name="サイズ">'コード一覧'!$V$1:$V$5</definedName>
    <definedName name="チーム区分">'コード一覧'!$W$1:$W$7</definedName>
    <definedName name="リレー距離">'コード一覧'!$P$1:$P$4</definedName>
    <definedName name="リレー種目">'コード一覧'!$N$1:$N$3</definedName>
    <definedName name="リレー性別">'コード一覧'!$L$1:$L$4</definedName>
    <definedName name="学種">'コード一覧'!$C$1:$C$6</definedName>
    <definedName name="級">'コード一覧'!$J$1:$J$6</definedName>
    <definedName name="個人距離">'コード一覧'!$G$1:$G$7</definedName>
    <definedName name="個人種目">'コード一覧'!$E$1:$E$6</definedName>
    <definedName name="個人性別">'コード一覧'!$A$1:$A$3</definedName>
    <definedName name="氏名">'エントリーシート（個人）'!$D$4:$D$100</definedName>
    <definedName name="社員区分">'コード一覧'!$U$1:$U$4</definedName>
  </definedNames>
  <calcPr fullCalcOnLoad="1"/>
</workbook>
</file>

<file path=xl/sharedStrings.xml><?xml version="1.0" encoding="utf-8"?>
<sst xmlns="http://schemas.openxmlformats.org/spreadsheetml/2006/main" count="465" uniqueCount="301">
  <si>
    <t>氏名</t>
  </si>
  <si>
    <t>姓</t>
  </si>
  <si>
    <t>名</t>
  </si>
  <si>
    <t>性別</t>
  </si>
  <si>
    <t>生年月日</t>
  </si>
  <si>
    <t>西暦</t>
  </si>
  <si>
    <t>月</t>
  </si>
  <si>
    <t>日</t>
  </si>
  <si>
    <t>学種</t>
  </si>
  <si>
    <t>エントリー</t>
  </si>
  <si>
    <t>種目</t>
  </si>
  <si>
    <t>距離</t>
  </si>
  <si>
    <t>級</t>
  </si>
  <si>
    <t>エントリータイム</t>
  </si>
  <si>
    <t>分</t>
  </si>
  <si>
    <t>秒</t>
  </si>
  <si>
    <t>チーム名</t>
  </si>
  <si>
    <t>例</t>
  </si>
  <si>
    <t>ﾌﾘｶﾞﾅ</t>
  </si>
  <si>
    <t>ｾｲ</t>
  </si>
  <si>
    <t>ﾒｲ</t>
  </si>
  <si>
    <t>太郎</t>
  </si>
  <si>
    <t>ﾀﾛｳ</t>
  </si>
  <si>
    <t>尼崎水泳の会</t>
  </si>
  <si>
    <t>男性</t>
  </si>
  <si>
    <t>女性</t>
  </si>
  <si>
    <t>幼児</t>
  </si>
  <si>
    <t>小学</t>
  </si>
  <si>
    <t>中学</t>
  </si>
  <si>
    <t>高校</t>
  </si>
  <si>
    <t>大学</t>
  </si>
  <si>
    <t>専門</t>
  </si>
  <si>
    <t>一般</t>
  </si>
  <si>
    <t>自由形</t>
  </si>
  <si>
    <t>背泳ぎ</t>
  </si>
  <si>
    <t>平泳ぎ</t>
  </si>
  <si>
    <t>個人メドレー</t>
  </si>
  <si>
    <t>1級</t>
  </si>
  <si>
    <t>2級</t>
  </si>
  <si>
    <t>3級</t>
  </si>
  <si>
    <t>4級</t>
  </si>
  <si>
    <t>5級</t>
  </si>
  <si>
    <t>200m</t>
  </si>
  <si>
    <t>合計年齢</t>
  </si>
  <si>
    <t>個人種目</t>
  </si>
  <si>
    <t>個人距離</t>
  </si>
  <si>
    <t>リレー種目</t>
  </si>
  <si>
    <t>リレー距離</t>
  </si>
  <si>
    <t>リレー性別</t>
  </si>
  <si>
    <t>混合</t>
  </si>
  <si>
    <t>個人性別</t>
  </si>
  <si>
    <t>119歳以下</t>
  </si>
  <si>
    <t>120～159歳</t>
  </si>
  <si>
    <t>160～199歳</t>
  </si>
  <si>
    <t>200～239歳</t>
  </si>
  <si>
    <t>240～279歳</t>
  </si>
  <si>
    <t>クラスコード</t>
  </si>
  <si>
    <t>50m</t>
  </si>
  <si>
    <t>0050</t>
  </si>
  <si>
    <t>200m</t>
  </si>
  <si>
    <t>0200</t>
  </si>
  <si>
    <t>100m</t>
  </si>
  <si>
    <t>0100</t>
  </si>
  <si>
    <t>メドレーリレー</t>
  </si>
  <si>
    <t>バタフライ</t>
  </si>
  <si>
    <t>エントリー用紙</t>
  </si>
  <si>
    <t>団体番号</t>
  </si>
  <si>
    <t>団体名</t>
  </si>
  <si>
    <t>リレーエントリー用紙</t>
  </si>
  <si>
    <t>年齢</t>
  </si>
  <si>
    <t>クラス</t>
  </si>
  <si>
    <t>エントリータイム</t>
  </si>
  <si>
    <t>選手番号(5)</t>
  </si>
  <si>
    <t>旧日水連ｺｰﾄﾞ(12)</t>
  </si>
  <si>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</si>
  <si>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</si>
  <si>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</si>
  <si>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</si>
  <si>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</si>
  <si>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</si>
  <si>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</si>
  <si>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新日水連ｺｰﾄﾞ(7)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</si>
  <si>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</si>
  <si>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</si>
  <si>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</si>
  <si>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</si>
  <si>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</si>
  <si>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</si>
  <si>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</si>
  <si>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</si>
  <si>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</si>
  <si>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</si>
  <si>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</si>
  <si>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</si>
  <si>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</si>
  <si>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</si>
  <si>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</si>
  <si>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</si>
  <si>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</si>
  <si>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</si>
  <si>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</si>
  <si>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</si>
  <si>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</si>
  <si>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</si>
  <si>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</si>
  <si>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</si>
  <si>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</si>
  <si>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</si>
  <si>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</si>
  <si>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130018301010</t>
  </si>
  <si>
    <t>大山  太郎-------------------E</t>
  </si>
  <si>
    <t>ｵｵﾔﾏ ﾀﾛｳ---------------------E</t>
  </si>
  <si>
    <t>01</t>
  </si>
  <si>
    <t>0005417</t>
  </si>
  <si>
    <t>ＪＡＰＡＮ-----E</t>
  </si>
  <si>
    <t>JAPAN-----E</t>
  </si>
  <si>
    <t>東京都---------E</t>
  </si>
  <si>
    <t>ﾄｳｷｮｳﾄ---------E</t>
  </si>
  <si>
    <t>大江戸ＳＣ-----E</t>
  </si>
  <si>
    <t>ｵｵｴﾄﾞSC--------E</t>
  </si>
  <si>
    <t>4</t>
  </si>
  <si>
    <t>0023.85</t>
  </si>
  <si>
    <t>0052.39</t>
  </si>
  <si>
    <t>00153.74</t>
  </si>
  <si>
    <t>0056.74</t>
  </si>
  <si>
    <t>0222.80</t>
  </si>
  <si>
    <t>0102.88</t>
  </si>
  <si>
    <t>0053.85</t>
  </si>
  <si>
    <t>0205.53</t>
  </si>
  <si>
    <t>チーム番号(4)</t>
  </si>
  <si>
    <t>チーム名(20)</t>
  </si>
  <si>
    <t>ﾖﾐｶﾞﾅ(15)</t>
  </si>
  <si>
    <t>所属番号(4)</t>
  </si>
  <si>
    <t>加盟番号(2)</t>
  </si>
  <si>
    <t>ｴﾝﾄﾘｰ(5)</t>
  </si>
  <si>
    <t>ｴﾝﾄﾘｰﾀｲﾑ(7)</t>
  </si>
  <si>
    <t>東京都-------------E</t>
  </si>
  <si>
    <t>ﾄｳｷｮｳﾄ--------E</t>
  </si>
  <si>
    <t>13</t>
  </si>
  <si>
    <t>3</t>
  </si>
  <si>
    <t>1</t>
  </si>
  <si>
    <t>60400</t>
  </si>
  <si>
    <t>0423.45</t>
  </si>
  <si>
    <t>1024</t>
  </si>
  <si>
    <t>文京区</t>
  </si>
  <si>
    <t>ﾌﾞﾝｷｮｳｸ</t>
  </si>
  <si>
    <t>02</t>
  </si>
  <si>
    <t>2</t>
  </si>
  <si>
    <t>70200</t>
  </si>
  <si>
    <t>0245.10</t>
  </si>
  <si>
    <t>年齢基準日</t>
  </si>
  <si>
    <t>25m</t>
  </si>
  <si>
    <t>0025</t>
  </si>
  <si>
    <t>フリーリレー</t>
  </si>
  <si>
    <t>フリーリレー</t>
  </si>
  <si>
    <t>280～319歳</t>
  </si>
  <si>
    <t>320～359歳</t>
  </si>
  <si>
    <t>360歳以上</t>
  </si>
  <si>
    <t>：文字入力してください</t>
  </si>
  <si>
    <t>：プルダウンから選んでください</t>
  </si>
  <si>
    <t>学年</t>
  </si>
  <si>
    <t>　競技会名：　</t>
  </si>
  <si>
    <t>〔</t>
  </si>
  <si>
    <t>〕</t>
  </si>
  <si>
    <t>大会申込一覧表・協力競技役員申請書</t>
  </si>
  <si>
    <t>団 体 名</t>
  </si>
  <si>
    <t>代表者名</t>
  </si>
  <si>
    <t>印</t>
  </si>
  <si>
    <t>〒</t>
  </si>
  <si>
    <t>【参加申込内訳】</t>
  </si>
  <si>
    <t>チーム略称</t>
  </si>
  <si>
    <t>支店ＣＤ</t>
  </si>
  <si>
    <t>チーム登録番号</t>
  </si>
  <si>
    <t>住所</t>
  </si>
  <si>
    <t>申込責任者</t>
  </si>
  <si>
    <t>略称フリガナ</t>
  </si>
  <si>
    <t>-</t>
  </si>
  <si>
    <t>フリガナ</t>
  </si>
  <si>
    <t>ＴＥＬ</t>
  </si>
  <si>
    <t>ＦＡＸ</t>
  </si>
  <si>
    <t>競技役員</t>
  </si>
  <si>
    <t>氏名</t>
  </si>
  <si>
    <t>社員区分</t>
  </si>
  <si>
    <t>サイズ</t>
  </si>
  <si>
    <t>希望役職</t>
  </si>
  <si>
    <t>合計</t>
  </si>
  <si>
    <t>個人種目数</t>
  </si>
  <si>
    <t>参加人数</t>
  </si>
  <si>
    <t>名</t>
  </si>
  <si>
    <t>種目</t>
  </si>
  <si>
    <t>リレー種目数</t>
  </si>
  <si>
    <t>メドレー</t>
  </si>
  <si>
    <t>フリー</t>
  </si>
  <si>
    <t>混合</t>
  </si>
  <si>
    <t>【申込金額】</t>
  </si>
  <si>
    <t>参加費</t>
  </si>
  <si>
    <t>×</t>
  </si>
  <si>
    <t>＝</t>
  </si>
  <si>
    <t>女性</t>
  </si>
  <si>
    <t>男性</t>
  </si>
  <si>
    <t>社員区分</t>
  </si>
  <si>
    <t>正社員</t>
  </si>
  <si>
    <t>契約社員</t>
  </si>
  <si>
    <t>アルバイト</t>
  </si>
  <si>
    <t>S</t>
  </si>
  <si>
    <t>M</t>
  </si>
  <si>
    <t>L</t>
  </si>
  <si>
    <t>2L</t>
  </si>
  <si>
    <t>サイズ</t>
  </si>
  <si>
    <t>チーム
区分</t>
  </si>
  <si>
    <t>※同一種目・同一年齢区分に複数チーム出場する場合はチーム区分を選んでください</t>
  </si>
  <si>
    <t>チーム区分</t>
  </si>
  <si>
    <t>A</t>
  </si>
  <si>
    <t>B</t>
  </si>
  <si>
    <t>C</t>
  </si>
  <si>
    <t>D</t>
  </si>
  <si>
    <t>E</t>
  </si>
  <si>
    <t>F</t>
  </si>
  <si>
    <t>第１泳者</t>
  </si>
  <si>
    <t>第２泳者</t>
  </si>
  <si>
    <t>第３泳者</t>
  </si>
  <si>
    <t>第４泳者</t>
  </si>
  <si>
    <t>※資源節約のため送信票を省略いただき、このまま送信ください。(FAX　078-641-1305)</t>
  </si>
  <si>
    <t>団体用</t>
  </si>
  <si>
    <t xml:space="preserve"> 兵庫県水泳連盟</t>
  </si>
  <si>
    <t>　団 体 名</t>
  </si>
  <si>
    <t>略称団体名</t>
  </si>
  <si>
    <t>　代表者名</t>
  </si>
  <si>
    <t>団体No</t>
  </si>
  <si>
    <t>　住　　所</t>
  </si>
  <si>
    <t>（書類送付先）</t>
  </si>
  <si>
    <t>記載責任者名</t>
  </si>
  <si>
    <t>印</t>
  </si>
  <si>
    <t>SWMSYS入力者名</t>
  </si>
  <si>
    <t>申込内容問合せ先（携帯可）</t>
  </si>
  <si>
    <t>協力競技役員</t>
  </si>
  <si>
    <t>※必ず記入のこと</t>
  </si>
  <si>
    <t>（参加者5～9名は1名・10名以上は2名・20名以上は3名）</t>
  </si>
  <si>
    <t>参 加 者</t>
  </si>
  <si>
    <t>参加個人種目</t>
  </si>
  <si>
    <t>参加リレー種目</t>
  </si>
  <si>
    <t>予約</t>
  </si>
  <si>
    <t>男子</t>
  </si>
  <si>
    <t>女子</t>
  </si>
  <si>
    <t>合計</t>
  </si>
  <si>
    <t>男子</t>
  </si>
  <si>
    <t>女子</t>
  </si>
  <si>
    <t>合計</t>
  </si>
  <si>
    <t>プロ</t>
  </si>
  <si>
    <t>　　円×</t>
  </si>
  <si>
    <t>種目＝</t>
  </si>
  <si>
    <t>円</t>
  </si>
  <si>
    <t>振替票控え貼付</t>
  </si>
  <si>
    <t>　円×</t>
  </si>
  <si>
    <t>プログラム</t>
  </si>
  <si>
    <t>円×</t>
  </si>
  <si>
    <t>　部＝</t>
  </si>
  <si>
    <t>様式9をメールで送信の場合は、振替票のみＦＡＸで送付下さい。</t>
  </si>
  <si>
    <t>振替票控えの貼付がない場合は、申込受付ができませんのでご注意下さい。</t>
  </si>
  <si>
    <t>通信費</t>
  </si>
  <si>
    <t>（書類送付用）</t>
  </si>
  <si>
    <t>申込金合計</t>
  </si>
  <si>
    <t>円</t>
  </si>
  <si>
    <t>領収書内訳内容</t>
  </si>
  <si>
    <t>宛名</t>
  </si>
  <si>
    <t>１枚目</t>
  </si>
  <si>
    <t>金額</t>
  </si>
  <si>
    <t>２枚目</t>
  </si>
  <si>
    <t>３枚目</t>
  </si>
  <si>
    <t>４枚目</t>
  </si>
  <si>
    <t>WebSWMSYSでのエントリーの場合は、参加申込内訳に人数を記入してください。</t>
  </si>
  <si>
    <t>EXCELでのエントリーの場合は、個人種目・リレー種目に入力をすると</t>
  </si>
  <si>
    <t>参加申込内訳に人数が反映されます。</t>
  </si>
  <si>
    <t>TEL</t>
  </si>
  <si>
    <t>FAX</t>
  </si>
  <si>
    <t>氏名：</t>
  </si>
  <si>
    <t>TEL：</t>
  </si>
  <si>
    <t>400m</t>
  </si>
  <si>
    <t>800m</t>
  </si>
  <si>
    <t>1500m</t>
  </si>
  <si>
    <t>0400</t>
  </si>
  <si>
    <t>0800</t>
  </si>
  <si>
    <t>1500</t>
  </si>
  <si>
    <t>320歳以上</t>
  </si>
  <si>
    <t>合計年齢</t>
  </si>
  <si>
    <t>第４泳者</t>
  </si>
  <si>
    <t>第３泳者</t>
  </si>
  <si>
    <t>第２泳者</t>
  </si>
  <si>
    <t>第１泳者</t>
  </si>
  <si>
    <t>エントリー</t>
  </si>
  <si>
    <t>チーム
区分</t>
  </si>
  <si>
    <t>※同一種目・同一年齢区分に複数チーム出場する場合はチーム区分を選んでください</t>
  </si>
  <si>
    <t>第15回コナミスポーツクラブスイムフェスティバル九州大会　</t>
  </si>
  <si>
    <t>コナミ本店西宮</t>
  </si>
  <si>
    <t>A</t>
  </si>
  <si>
    <t>第６回兵庫県マスターズ水泳競技大会</t>
  </si>
  <si>
    <t>兵庫</t>
  </si>
  <si>
    <t>ﾋｮｳｺﾞ</t>
  </si>
  <si>
    <t>4×50m</t>
  </si>
  <si>
    <t>4×50m</t>
  </si>
  <si>
    <t>大会申込一覧表・協力競技役員申請書（Web-SWMSYS用）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</si>
</sst>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#\ "/>
    <numFmt numFmtId="178" formatCode="#,##0_ "/>
    <numFmt numFmtId="179" formatCode="#,##0&quot;円&quot;"/>
    <numFmt numFmtId="180" formatCode="#,##0;[Red]\-#,##0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u val="single"/>
      <sz val="16"/>
      <name val="ＭＳ 明朝"/>
      <family val="1"/>
    </font>
    <font>
      <sz val="12"/>
      <name val="Arial"/>
      <family val="2"/>
    </font>
    <font>
      <sz val="11"/>
      <name val="ＭＳ ゴシック"/>
      <family val="3"/>
    </font>
    <font>
      <b/>
      <sz val="20"/>
      <name val="ＭＳ 明朝"/>
      <family val="1"/>
    </font>
    <font>
      <sz val="16"/>
      <name val="ＭＳ 明朝"/>
      <family val="1"/>
    </font>
    <font>
      <sz val="16"/>
      <color indexed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4"/>
      <color indexed="10"/>
      <name val="ＭＳ 明朝"/>
      <family val="1"/>
    </font>
    <font>
      <sz val="9"/>
      <name val="ＭＳ 明朝"/>
      <family val="1"/>
    </font>
    <font>
      <b/>
      <sz val="10"/>
      <color indexed="10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quotePrefix="1">
      <alignment vertical="center"/>
    </xf>
    <xf numFmtId="0" fontId="3" fillId="0" borderId="14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61">
      <alignment vertical="center"/>
      <protection/>
    </xf>
    <xf numFmtId="14" fontId="0" fillId="0" borderId="0" xfId="61" applyNumberFormat="1">
      <alignment vertical="center"/>
      <protection/>
    </xf>
    <xf numFmtId="0" fontId="0" fillId="0" borderId="0" xfId="61" applyNumberFormat="1" applyAlignment="1">
      <alignment/>
      <protection/>
    </xf>
    <xf numFmtId="0" fontId="0" fillId="0" borderId="0" xfId="61" applyNumberFormat="1">
      <alignment vertical="center"/>
      <protection/>
    </xf>
    <xf numFmtId="0" fontId="0" fillId="0" borderId="0" xfId="61" applyNumberFormat="1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shrinkToFit="1"/>
    </xf>
    <xf numFmtId="0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left" vertical="center" shrinkToFit="1"/>
    </xf>
    <xf numFmtId="176" fontId="0" fillId="0" borderId="0" xfId="0" applyNumberFormat="1" applyAlignment="1">
      <alignment horizontal="left" vertical="center"/>
    </xf>
    <xf numFmtId="0" fontId="5" fillId="6" borderId="18" xfId="0" applyNumberFormat="1" applyFont="1" applyFill="1" applyBorder="1" applyAlignment="1" applyProtection="1">
      <alignment horizontal="center" vertical="center"/>
      <protection locked="0"/>
    </xf>
    <xf numFmtId="0" fontId="5" fillId="6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6" xfId="0" applyFill="1" applyBorder="1" applyAlignment="1">
      <alignment horizontal="center" vertical="center" shrinkToFit="1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7" fillId="0" borderId="0" xfId="62" applyNumberFormat="1" applyFont="1" applyBorder="1" applyAlignment="1">
      <alignment horizontal="center" vertical="center"/>
      <protection/>
    </xf>
    <xf numFmtId="0" fontId="7" fillId="0" borderId="0" xfId="62" applyNumberFormat="1" applyFont="1" applyAlignment="1">
      <alignment horizontal="left" vertical="center"/>
      <protection/>
    </xf>
    <xf numFmtId="0" fontId="5" fillId="0" borderId="20" xfId="62" applyNumberFormat="1" applyFont="1" applyBorder="1" applyAlignment="1">
      <alignment vertical="center"/>
      <protection/>
    </xf>
    <xf numFmtId="0" fontId="12" fillId="0" borderId="20" xfId="62" applyNumberFormat="1" applyFont="1" applyBorder="1" applyAlignment="1">
      <alignment horizontal="center" vertical="center"/>
      <protection/>
    </xf>
    <xf numFmtId="0" fontId="12" fillId="0" borderId="20" xfId="62" applyNumberFormat="1" applyFont="1" applyBorder="1" applyAlignment="1">
      <alignment horizontal="left" vertical="center"/>
      <protection/>
    </xf>
    <xf numFmtId="0" fontId="6" fillId="0" borderId="0" xfId="62" applyNumberFormat="1" applyFont="1" applyAlignment="1">
      <alignment vertical="center"/>
      <protection/>
    </xf>
    <xf numFmtId="0" fontId="5" fillId="0" borderId="0" xfId="62" applyNumberFormat="1" applyFont="1" applyAlignment="1">
      <alignment horizontal="right" vertical="center"/>
      <protection/>
    </xf>
    <xf numFmtId="0" fontId="5" fillId="0" borderId="0" xfId="62" applyNumberFormat="1" applyFont="1" applyAlignment="1">
      <alignment vertical="center"/>
      <protection/>
    </xf>
    <xf numFmtId="0" fontId="13" fillId="0" borderId="0" xfId="62" applyFont="1" applyAlignment="1">
      <alignment vertical="center"/>
      <protection/>
    </xf>
    <xf numFmtId="0" fontId="14" fillId="0" borderId="0" xfId="62" applyNumberFormat="1" applyFont="1" applyAlignment="1">
      <alignment vertical="center"/>
      <protection/>
    </xf>
    <xf numFmtId="0" fontId="13" fillId="0" borderId="0" xfId="62" applyNumberFormat="1" applyFont="1" applyAlignment="1">
      <alignment vertical="center"/>
      <protection/>
    </xf>
    <xf numFmtId="0" fontId="5" fillId="0" borderId="0" xfId="62" applyNumberFormat="1" applyFont="1" applyAlignment="1">
      <alignment horizontal="left" vertical="center"/>
      <protection/>
    </xf>
    <xf numFmtId="0" fontId="5" fillId="0" borderId="0" xfId="62" applyNumberFormat="1" applyFont="1" applyAlignment="1">
      <alignment horizontal="centerContinuous" vertical="center"/>
      <protection/>
    </xf>
    <xf numFmtId="0" fontId="5" fillId="0" borderId="0" xfId="62" applyNumberFormat="1" applyFont="1" applyBorder="1" applyAlignment="1">
      <alignment horizontal="right" vertical="center"/>
      <protection/>
    </xf>
    <xf numFmtId="0" fontId="5" fillId="0" borderId="21" xfId="62" applyNumberFormat="1" applyFont="1" applyBorder="1" applyAlignment="1">
      <alignment vertical="center"/>
      <protection/>
    </xf>
    <xf numFmtId="0" fontId="5" fillId="0" borderId="0" xfId="62" applyNumberFormat="1" applyFont="1" applyBorder="1" applyAlignment="1">
      <alignment vertical="center"/>
      <protection/>
    </xf>
    <xf numFmtId="0" fontId="5" fillId="0" borderId="0" xfId="62" applyNumberFormat="1" applyFont="1" applyBorder="1" applyAlignment="1">
      <alignment horizontal="left" vertical="center"/>
      <protection/>
    </xf>
    <xf numFmtId="0" fontId="16" fillId="0" borderId="0" xfId="62" applyNumberFormat="1" applyFont="1" applyAlignment="1">
      <alignment horizontal="left" vertical="center"/>
      <protection/>
    </xf>
    <xf numFmtId="0" fontId="15" fillId="0" borderId="0" xfId="62" applyNumberFormat="1" applyFont="1" applyBorder="1" applyAlignment="1">
      <alignment horizontal="left" vertical="center"/>
      <protection/>
    </xf>
    <xf numFmtId="0" fontId="5" fillId="0" borderId="22" xfId="62" applyNumberFormat="1" applyFont="1" applyBorder="1" applyAlignment="1">
      <alignment horizontal="left" vertical="center"/>
      <protection/>
    </xf>
    <xf numFmtId="0" fontId="15" fillId="0" borderId="0" xfId="62" applyNumberFormat="1" applyFont="1" applyBorder="1" applyAlignment="1">
      <alignment horizontal="center" vertical="center"/>
      <protection/>
    </xf>
    <xf numFmtId="0" fontId="7" fillId="0" borderId="0" xfId="62" applyNumberFormat="1" applyFont="1" applyBorder="1" applyAlignment="1">
      <alignment horizontal="left" vertical="center"/>
      <protection/>
    </xf>
    <xf numFmtId="0" fontId="7" fillId="0" borderId="0" xfId="62" applyNumberFormat="1" applyFont="1" applyAlignment="1">
      <alignment vertical="center"/>
      <protection/>
    </xf>
    <xf numFmtId="0" fontId="5" fillId="0" borderId="22" xfId="62" applyNumberFormat="1" applyFont="1" applyBorder="1" applyAlignment="1">
      <alignment horizontal="center" vertical="center"/>
      <protection/>
    </xf>
    <xf numFmtId="0" fontId="5" fillId="0" borderId="14" xfId="62" applyNumberFormat="1" applyFont="1" applyBorder="1" applyAlignment="1">
      <alignment horizontal="center" vertical="center"/>
      <protection/>
    </xf>
    <xf numFmtId="0" fontId="5" fillId="0" borderId="23" xfId="62" applyNumberFormat="1" applyFont="1" applyBorder="1" applyAlignment="1">
      <alignment horizontal="center" vertical="center"/>
      <protection/>
    </xf>
    <xf numFmtId="0" fontId="5" fillId="0" borderId="24" xfId="62" applyNumberFormat="1" applyFont="1" applyBorder="1" applyAlignment="1">
      <alignment horizontal="center" vertical="center"/>
      <protection/>
    </xf>
    <xf numFmtId="0" fontId="5" fillId="0" borderId="25" xfId="62" applyNumberFormat="1" applyFont="1" applyBorder="1" applyAlignment="1">
      <alignment horizontal="center" vertical="center"/>
      <protection/>
    </xf>
    <xf numFmtId="0" fontId="17" fillId="0" borderId="0" xfId="62" applyNumberFormat="1" applyFont="1" applyBorder="1" applyAlignment="1">
      <alignment horizontal="center" vertical="center"/>
      <protection/>
    </xf>
    <xf numFmtId="0" fontId="15" fillId="0" borderId="0" xfId="62" applyNumberFormat="1" applyFont="1" applyAlignment="1">
      <alignment horizontal="center" vertical="center"/>
      <protection/>
    </xf>
    <xf numFmtId="0" fontId="5" fillId="0" borderId="26" xfId="62" applyNumberFormat="1" applyFont="1" applyBorder="1" applyAlignment="1">
      <alignment vertical="center"/>
      <protection/>
    </xf>
    <xf numFmtId="0" fontId="5" fillId="0" borderId="27" xfId="62" applyNumberFormat="1" applyFont="1" applyBorder="1" applyAlignment="1">
      <alignment vertical="center"/>
      <protection/>
    </xf>
    <xf numFmtId="0" fontId="18" fillId="0" borderId="27" xfId="62" applyNumberFormat="1" applyFont="1" applyBorder="1" applyAlignment="1">
      <alignment horizontal="right" vertical="center"/>
      <protection/>
    </xf>
    <xf numFmtId="177" fontId="15" fillId="0" borderId="27" xfId="62" applyNumberFormat="1" applyFont="1" applyBorder="1" applyAlignment="1">
      <alignment horizontal="center" vertical="center"/>
      <protection/>
    </xf>
    <xf numFmtId="0" fontId="5" fillId="0" borderId="27" xfId="62" applyNumberFormat="1" applyFont="1" applyBorder="1" applyAlignment="1">
      <alignment horizontal="left" vertical="center"/>
      <protection/>
    </xf>
    <xf numFmtId="0" fontId="5" fillId="0" borderId="28" xfId="62" applyNumberFormat="1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5" fillId="0" borderId="29" xfId="62" applyNumberFormat="1" applyFont="1" applyBorder="1" applyAlignment="1">
      <alignment vertical="center"/>
      <protection/>
    </xf>
    <xf numFmtId="0" fontId="5" fillId="0" borderId="22" xfId="62" applyNumberFormat="1" applyFont="1" applyBorder="1" applyAlignment="1">
      <alignment vertical="center"/>
      <protection/>
    </xf>
    <xf numFmtId="0" fontId="18" fillId="0" borderId="22" xfId="62" applyNumberFormat="1" applyFont="1" applyBorder="1" applyAlignment="1">
      <alignment horizontal="right" vertical="center"/>
      <protection/>
    </xf>
    <xf numFmtId="177" fontId="15" fillId="0" borderId="22" xfId="62" applyNumberFormat="1" applyFont="1" applyBorder="1" applyAlignment="1">
      <alignment horizontal="center" vertical="center"/>
      <protection/>
    </xf>
    <xf numFmtId="0" fontId="5" fillId="0" borderId="30" xfId="62" applyNumberFormat="1" applyFont="1" applyBorder="1" applyAlignment="1">
      <alignment horizontal="center" vertical="center"/>
      <protection/>
    </xf>
    <xf numFmtId="0" fontId="5" fillId="0" borderId="31" xfId="62" applyNumberFormat="1" applyFont="1" applyBorder="1" applyAlignment="1">
      <alignment horizontal="center" vertical="center"/>
      <protection/>
    </xf>
    <xf numFmtId="0" fontId="5" fillId="0" borderId="32" xfId="62" applyNumberFormat="1" applyFont="1" applyBorder="1" applyAlignment="1">
      <alignment vertical="center"/>
      <protection/>
    </xf>
    <xf numFmtId="0" fontId="19" fillId="0" borderId="0" xfId="62" applyNumberFormat="1" applyFont="1" applyBorder="1" applyAlignment="1">
      <alignment horizontal="left" vertical="center"/>
      <protection/>
    </xf>
    <xf numFmtId="0" fontId="5" fillId="0" borderId="33" xfId="62" applyNumberFormat="1" applyFont="1" applyBorder="1" applyAlignment="1">
      <alignment vertical="center"/>
      <protection/>
    </xf>
    <xf numFmtId="0" fontId="5" fillId="0" borderId="34" xfId="62" applyNumberFormat="1" applyFont="1" applyBorder="1" applyAlignment="1">
      <alignment vertical="center"/>
      <protection/>
    </xf>
    <xf numFmtId="0" fontId="5" fillId="0" borderId="34" xfId="62" applyNumberFormat="1" applyFont="1" applyBorder="1" applyAlignment="1">
      <alignment horizontal="right" vertical="center"/>
      <protection/>
    </xf>
    <xf numFmtId="0" fontId="5" fillId="0" borderId="35" xfId="62" applyNumberFormat="1" applyFont="1" applyBorder="1" applyAlignment="1">
      <alignment horizontal="center" vertical="center"/>
      <protection/>
    </xf>
    <xf numFmtId="0" fontId="5" fillId="0" borderId="36" xfId="62" applyNumberFormat="1" applyFont="1" applyBorder="1" applyAlignment="1">
      <alignment horizontal="center" vertical="center"/>
      <protection/>
    </xf>
    <xf numFmtId="0" fontId="5" fillId="0" borderId="37" xfId="62" applyNumberFormat="1" applyFont="1" applyBorder="1" applyAlignment="1">
      <alignment horizontal="center" vertical="center"/>
      <protection/>
    </xf>
    <xf numFmtId="0" fontId="20" fillId="0" borderId="0" xfId="62" applyNumberFormat="1" applyFont="1" applyBorder="1" applyAlignment="1">
      <alignment horizontal="left" vertical="center"/>
      <protection/>
    </xf>
    <xf numFmtId="0" fontId="20" fillId="0" borderId="0" xfId="62" applyNumberFormat="1" applyFont="1" applyBorder="1" applyAlignment="1">
      <alignment horizontal="center" vertical="center"/>
      <protection/>
    </xf>
    <xf numFmtId="0" fontId="6" fillId="0" borderId="0" xfId="62" applyNumberFormat="1" applyFont="1" applyBorder="1" applyAlignment="1">
      <alignment vertical="center"/>
      <protection/>
    </xf>
    <xf numFmtId="0" fontId="5" fillId="0" borderId="0" xfId="62" applyNumberFormat="1" applyFont="1" applyBorder="1" applyAlignment="1">
      <alignment horizontal="center" vertical="center"/>
      <protection/>
    </xf>
    <xf numFmtId="0" fontId="5" fillId="0" borderId="38" xfId="62" applyNumberFormat="1" applyFont="1" applyBorder="1" applyAlignment="1">
      <alignment vertical="center"/>
      <protection/>
    </xf>
    <xf numFmtId="0" fontId="16" fillId="0" borderId="38" xfId="62" applyNumberFormat="1" applyFont="1" applyBorder="1" applyAlignment="1">
      <alignment horizontal="left" vertical="center"/>
      <protection/>
    </xf>
    <xf numFmtId="0" fontId="5" fillId="0" borderId="0" xfId="62" applyNumberFormat="1" applyFont="1" applyBorder="1" applyAlignment="1">
      <alignment horizontal="centerContinuous" vertical="center"/>
      <protection/>
    </xf>
    <xf numFmtId="0" fontId="5" fillId="0" borderId="31" xfId="62" applyNumberFormat="1" applyFont="1" applyBorder="1" applyAlignment="1">
      <alignment vertical="center"/>
      <protection/>
    </xf>
    <xf numFmtId="0" fontId="5" fillId="0" borderId="39" xfId="62" applyNumberFormat="1" applyFont="1" applyBorder="1" applyAlignment="1">
      <alignment vertical="center"/>
      <protection/>
    </xf>
    <xf numFmtId="0" fontId="5" fillId="0" borderId="40" xfId="62" applyNumberFormat="1" applyFont="1" applyBorder="1" applyAlignment="1">
      <alignment vertical="center"/>
      <protection/>
    </xf>
    <xf numFmtId="0" fontId="15" fillId="0" borderId="20" xfId="62" applyNumberFormat="1" applyFont="1" applyBorder="1" applyAlignment="1">
      <alignment horizontal="left" vertical="center"/>
      <protection/>
    </xf>
    <xf numFmtId="180" fontId="15" fillId="0" borderId="14" xfId="62" applyNumberFormat="1" applyFont="1" applyBorder="1" applyAlignment="1">
      <alignment horizontal="center" vertical="center"/>
      <protection/>
    </xf>
    <xf numFmtId="180" fontId="15" fillId="0" borderId="41" xfId="62" applyNumberFormat="1" applyFont="1" applyBorder="1" applyAlignment="1">
      <alignment horizontal="center" vertical="center"/>
      <protection/>
    </xf>
    <xf numFmtId="180" fontId="15" fillId="0" borderId="42" xfId="62" applyNumberFormat="1" applyFont="1" applyBorder="1" applyAlignment="1">
      <alignment horizontal="center" vertical="center"/>
      <protection/>
    </xf>
    <xf numFmtId="0" fontId="5" fillId="0" borderId="18" xfId="62" applyNumberFormat="1" applyFont="1" applyBorder="1" applyAlignment="1">
      <alignment horizontal="center" vertical="center"/>
      <protection/>
    </xf>
    <xf numFmtId="0" fontId="5" fillId="0" borderId="43" xfId="62" applyNumberFormat="1" applyFont="1" applyBorder="1" applyAlignment="1">
      <alignment horizontal="center" vertical="center"/>
      <protection/>
    </xf>
    <xf numFmtId="0" fontId="5" fillId="0" borderId="20" xfId="62" applyNumberFormat="1" applyFont="1" applyBorder="1" applyAlignment="1">
      <alignment horizontal="left" vertical="center"/>
      <protection/>
    </xf>
    <xf numFmtId="0" fontId="11" fillId="0" borderId="0" xfId="62" applyFont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15" fillId="0" borderId="0" xfId="62" applyFont="1" applyBorder="1" applyAlignment="1">
      <alignment horizontal="center" vertical="center"/>
      <protection/>
    </xf>
    <xf numFmtId="0" fontId="5" fillId="0" borderId="44" xfId="62" applyFont="1" applyBorder="1" applyAlignment="1">
      <alignment vertical="center"/>
      <protection/>
    </xf>
    <xf numFmtId="0" fontId="15" fillId="0" borderId="38" xfId="62" applyNumberFormat="1" applyFont="1" applyBorder="1" applyAlignment="1">
      <alignment horizontal="center" vertical="center"/>
      <protection/>
    </xf>
    <xf numFmtId="180" fontId="15" fillId="0" borderId="45" xfId="62" applyNumberFormat="1" applyFont="1" applyBorder="1" applyAlignment="1">
      <alignment horizontal="center" vertical="center"/>
      <protection/>
    </xf>
    <xf numFmtId="0" fontId="5" fillId="0" borderId="20" xfId="62" applyFont="1" applyBorder="1" applyAlignment="1">
      <alignment vertical="center"/>
      <protection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left" vertical="center" shrinkToFit="1"/>
    </xf>
    <xf numFmtId="176" fontId="0" fillId="0" borderId="0" xfId="0" applyNumberFormat="1" applyAlignment="1">
      <alignment horizontal="left" vertical="center"/>
    </xf>
    <xf numFmtId="0" fontId="0" fillId="0" borderId="40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15" fillId="0" borderId="22" xfId="62" applyNumberFormat="1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46" xfId="62" applyFont="1" applyBorder="1" applyAlignment="1">
      <alignment horizontal="center" vertical="center"/>
      <protection/>
    </xf>
    <xf numFmtId="0" fontId="5" fillId="0" borderId="38" xfId="62" applyNumberFormat="1" applyFont="1" applyBorder="1" applyAlignment="1">
      <alignment horizontal="center" vertical="center"/>
      <protection/>
    </xf>
    <xf numFmtId="0" fontId="5" fillId="0" borderId="22" xfId="62" applyNumberFormat="1" applyFont="1" applyBorder="1" applyAlignment="1">
      <alignment horizontal="center" vertical="center"/>
      <protection/>
    </xf>
    <xf numFmtId="0" fontId="7" fillId="0" borderId="47" xfId="62" applyNumberFormat="1" applyFont="1" applyBorder="1" applyAlignment="1">
      <alignment horizontal="center" vertical="center"/>
      <protection/>
    </xf>
    <xf numFmtId="0" fontId="5" fillId="0" borderId="47" xfId="62" applyFont="1" applyBorder="1" applyAlignment="1">
      <alignment horizontal="center" vertical="center"/>
      <protection/>
    </xf>
    <xf numFmtId="0" fontId="5" fillId="0" borderId="0" xfId="62" applyNumberFormat="1" applyFont="1" applyBorder="1" applyAlignment="1">
      <alignment horizontal="left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15" fillId="0" borderId="47" xfId="62" applyNumberFormat="1" applyFont="1" applyBorder="1" applyAlignment="1">
      <alignment horizontal="center" vertical="center"/>
      <protection/>
    </xf>
    <xf numFmtId="0" fontId="5" fillId="0" borderId="0" xfId="62" applyNumberFormat="1" applyFont="1" applyAlignment="1">
      <alignment horizontal="right" vertical="center"/>
      <protection/>
    </xf>
    <xf numFmtId="0" fontId="5" fillId="0" borderId="0" xfId="62" applyNumberFormat="1" applyFont="1" applyBorder="1" applyAlignment="1">
      <alignment horizontal="right" vertical="center"/>
      <protection/>
    </xf>
    <xf numFmtId="0" fontId="15" fillId="0" borderId="20" xfId="62" applyNumberFormat="1" applyFont="1" applyBorder="1" applyAlignment="1">
      <alignment horizontal="left" vertical="center"/>
      <protection/>
    </xf>
    <xf numFmtId="0" fontId="5" fillId="0" borderId="20" xfId="62" applyNumberFormat="1" applyFont="1" applyBorder="1" applyAlignment="1">
      <alignment horizontal="left" vertical="center"/>
      <protection/>
    </xf>
    <xf numFmtId="0" fontId="7" fillId="0" borderId="38" xfId="62" applyNumberFormat="1" applyFont="1" applyBorder="1" applyAlignment="1">
      <alignment horizontal="center" vertical="center"/>
      <protection/>
    </xf>
    <xf numFmtId="0" fontId="7" fillId="0" borderId="46" xfId="62" applyNumberFormat="1" applyFont="1" applyBorder="1" applyAlignment="1">
      <alignment horizontal="center" vertical="center"/>
      <protection/>
    </xf>
    <xf numFmtId="0" fontId="5" fillId="0" borderId="20" xfId="62" applyNumberFormat="1" applyFont="1" applyBorder="1" applyAlignment="1">
      <alignment vertical="center"/>
      <protection/>
    </xf>
    <xf numFmtId="0" fontId="8" fillId="0" borderId="20" xfId="62" applyNumberFormat="1" applyFont="1" applyBorder="1" applyAlignment="1">
      <alignment horizontal="center" vertical="center"/>
      <protection/>
    </xf>
    <xf numFmtId="0" fontId="15" fillId="0" borderId="0" xfId="62" applyNumberFormat="1" applyFont="1" applyBorder="1" applyAlignment="1">
      <alignment horizontal="left" vertical="center"/>
      <protection/>
    </xf>
    <xf numFmtId="0" fontId="5" fillId="0" borderId="20" xfId="62" applyNumberFormat="1" applyFont="1" applyBorder="1" applyAlignment="1">
      <alignment horizontal="right" vertical="center"/>
      <protection/>
    </xf>
    <xf numFmtId="0" fontId="5" fillId="0" borderId="46" xfId="62" applyNumberFormat="1" applyFont="1" applyBorder="1" applyAlignment="1">
      <alignment horizontal="center" vertical="center"/>
      <protection/>
    </xf>
    <xf numFmtId="177" fontId="15" fillId="0" borderId="22" xfId="62" applyNumberFormat="1" applyFont="1" applyBorder="1" applyAlignment="1">
      <alignment horizontal="right" vertical="center"/>
      <protection/>
    </xf>
    <xf numFmtId="0" fontId="5" fillId="0" borderId="22" xfId="62" applyFont="1" applyBorder="1" applyAlignment="1">
      <alignment horizontal="right" vertical="center"/>
      <protection/>
    </xf>
    <xf numFmtId="0" fontId="5" fillId="0" borderId="31" xfId="62" applyFont="1" applyBorder="1" applyAlignment="1">
      <alignment horizontal="center" vertical="center" textRotation="255" wrapText="1"/>
      <protection/>
    </xf>
    <xf numFmtId="0" fontId="5" fillId="0" borderId="0" xfId="62" applyFont="1" applyBorder="1" applyAlignment="1">
      <alignment horizontal="center" vertical="center" textRotation="255" wrapText="1"/>
      <protection/>
    </xf>
    <xf numFmtId="0" fontId="5" fillId="0" borderId="32" xfId="62" applyFont="1" applyBorder="1" applyAlignment="1">
      <alignment horizontal="center" vertical="center" textRotation="255" wrapText="1"/>
      <protection/>
    </xf>
    <xf numFmtId="178" fontId="15" fillId="0" borderId="48" xfId="62" applyNumberFormat="1" applyFont="1" applyBorder="1" applyAlignment="1">
      <alignment horizontal="center" vertical="center"/>
      <protection/>
    </xf>
    <xf numFmtId="178" fontId="5" fillId="0" borderId="22" xfId="62" applyNumberFormat="1" applyFont="1" applyBorder="1" applyAlignment="1">
      <alignment horizontal="center" vertical="center"/>
      <protection/>
    </xf>
    <xf numFmtId="178" fontId="5" fillId="0" borderId="46" xfId="62" applyNumberFormat="1" applyFont="1" applyBorder="1" applyAlignment="1">
      <alignment horizontal="center" vertical="center"/>
      <protection/>
    </xf>
    <xf numFmtId="0" fontId="5" fillId="0" borderId="44" xfId="62" applyNumberFormat="1" applyFont="1" applyBorder="1" applyAlignment="1">
      <alignment horizontal="left" vertical="center"/>
      <protection/>
    </xf>
    <xf numFmtId="0" fontId="5" fillId="0" borderId="36" xfId="62" applyNumberFormat="1" applyFont="1" applyBorder="1" applyAlignment="1">
      <alignment horizontal="left" vertical="center"/>
      <protection/>
    </xf>
    <xf numFmtId="178" fontId="15" fillId="0" borderId="36" xfId="62" applyNumberFormat="1" applyFont="1" applyBorder="1" applyAlignment="1">
      <alignment horizontal="center" vertical="center"/>
      <protection/>
    </xf>
    <xf numFmtId="0" fontId="5" fillId="0" borderId="22" xfId="62" applyNumberFormat="1" applyFont="1" applyBorder="1" applyAlignment="1">
      <alignment horizontal="left" vertical="center"/>
      <protection/>
    </xf>
    <xf numFmtId="0" fontId="5" fillId="0" borderId="46" xfId="62" applyNumberFormat="1" applyFont="1" applyBorder="1" applyAlignment="1">
      <alignment horizontal="left" vertical="center"/>
      <protection/>
    </xf>
    <xf numFmtId="3" fontId="5" fillId="33" borderId="49" xfId="62" applyNumberFormat="1" applyFont="1" applyFill="1" applyBorder="1" applyAlignment="1">
      <alignment horizontal="right" vertical="center"/>
      <protection/>
    </xf>
    <xf numFmtId="0" fontId="5" fillId="33" borderId="49" xfId="62" applyNumberFormat="1" applyFont="1" applyFill="1" applyBorder="1" applyAlignment="1">
      <alignment horizontal="right" vertical="center"/>
      <protection/>
    </xf>
    <xf numFmtId="177" fontId="15" fillId="0" borderId="27" xfId="62" applyNumberFormat="1" applyFont="1" applyBorder="1" applyAlignment="1">
      <alignment horizontal="right" vertical="center"/>
      <protection/>
    </xf>
    <xf numFmtId="0" fontId="5" fillId="0" borderId="50" xfId="62" applyNumberFormat="1" applyFont="1" applyBorder="1" applyAlignment="1">
      <alignment horizontal="center" vertical="center"/>
      <protection/>
    </xf>
    <xf numFmtId="0" fontId="5" fillId="0" borderId="51" xfId="62" applyNumberFormat="1" applyFont="1" applyBorder="1" applyAlignment="1">
      <alignment horizontal="center" vertical="center"/>
      <protection/>
    </xf>
    <xf numFmtId="0" fontId="5" fillId="0" borderId="52" xfId="62" applyNumberFormat="1" applyFont="1" applyBorder="1" applyAlignment="1">
      <alignment horizontal="center" vertical="center"/>
      <protection/>
    </xf>
    <xf numFmtId="3" fontId="5" fillId="33" borderId="22" xfId="62" applyNumberFormat="1" applyFont="1" applyFill="1" applyBorder="1" applyAlignment="1">
      <alignment horizontal="right" vertical="center"/>
      <protection/>
    </xf>
    <xf numFmtId="0" fontId="5" fillId="33" borderId="22" xfId="62" applyNumberFormat="1" applyFont="1" applyFill="1" applyBorder="1" applyAlignment="1">
      <alignment horizontal="right" vertical="center"/>
      <protection/>
    </xf>
    <xf numFmtId="0" fontId="5" fillId="6" borderId="18" xfId="0" applyNumberFormat="1" applyFont="1" applyFill="1" applyBorder="1" applyAlignment="1" applyProtection="1">
      <alignment horizontal="center" vertical="center"/>
      <protection locked="0"/>
    </xf>
    <xf numFmtId="0" fontId="5" fillId="6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>
      <alignment horizontal="center" vertical="center"/>
    </xf>
    <xf numFmtId="0" fontId="5" fillId="6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shrinkToFit="1"/>
    </xf>
    <xf numFmtId="0" fontId="5" fillId="0" borderId="32" xfId="0" applyNumberFormat="1" applyFont="1" applyBorder="1" applyAlignment="1">
      <alignment horizontal="center" vertical="center" shrinkToFit="1"/>
    </xf>
    <xf numFmtId="0" fontId="5" fillId="3" borderId="14" xfId="0" applyNumberFormat="1" applyFont="1" applyFill="1" applyBorder="1" applyAlignment="1" applyProtection="1">
      <alignment horizontal="center" vertical="center"/>
      <protection locked="0"/>
    </xf>
    <xf numFmtId="179" fontId="5" fillId="0" borderId="0" xfId="0" applyNumberFormat="1" applyFont="1" applyAlignment="1" quotePrefix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176" fontId="0" fillId="0" borderId="0" xfId="0" applyNumberFormat="1" applyAlignment="1">
      <alignment horizontal="left" vertical="center"/>
    </xf>
    <xf numFmtId="0" fontId="0" fillId="0" borderId="18" xfId="0" applyBorder="1" applyAlignment="1">
      <alignment horizontal="center" vertical="center" wrapText="1" shrinkToFit="1"/>
    </xf>
    <xf numFmtId="0" fontId="0" fillId="0" borderId="53" xfId="0" applyBorder="1" applyAlignment="1">
      <alignment horizontal="center" vertical="center" wrapText="1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9" fillId="0" borderId="51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18</xdr:row>
      <xdr:rowOff>152400</xdr:rowOff>
    </xdr:from>
    <xdr:to>
      <xdr:col>2</xdr:col>
      <xdr:colOff>400050</xdr:colOff>
      <xdr:row>18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971550" y="43148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17</xdr:row>
      <xdr:rowOff>314325</xdr:rowOff>
    </xdr:from>
    <xdr:to>
      <xdr:col>2</xdr:col>
      <xdr:colOff>95250</xdr:colOff>
      <xdr:row>18</xdr:row>
      <xdr:rowOff>161925</xdr:rowOff>
    </xdr:to>
    <xdr:sp>
      <xdr:nvSpPr>
        <xdr:cNvPr id="2" name="Line 2"/>
        <xdr:cNvSpPr>
          <a:spLocks/>
        </xdr:cNvSpPr>
      </xdr:nvSpPr>
      <xdr:spPr>
        <a:xfrm flipH="1" flipV="1">
          <a:off x="971550" y="4162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4"/>
  <sheetViews>
    <sheetView tabSelected="1" showOutlineSymbols="0" zoomScale="87" zoomScaleNormal="87" zoomScalePageLayoutView="0" workbookViewId="0" topLeftCell="A1">
      <selection activeCell="Q11" sqref="Q11"/>
    </sheetView>
  </sheetViews>
  <sheetFormatPr defaultColWidth="12.00390625" defaultRowHeight="15"/>
  <cols>
    <col min="1" max="15" width="6.57421875" style="79" customWidth="1"/>
    <col min="16" max="246" width="12.00390625" style="79" customWidth="1"/>
    <col min="247" max="16384" width="12.00390625" style="110" customWidth="1"/>
  </cols>
  <sheetData>
    <row r="1" ht="14.25">
      <c r="A1" s="142" t="s">
        <v>222</v>
      </c>
    </row>
    <row r="2" ht="9.75" customHeight="1"/>
    <row r="3" spans="1:16" ht="21" customHeight="1">
      <c r="A3" s="172" t="s">
        <v>223</v>
      </c>
      <c r="B3" s="173"/>
      <c r="C3" s="72"/>
      <c r="D3" s="73" t="s">
        <v>224</v>
      </c>
      <c r="G3" s="110"/>
      <c r="P3" s="77"/>
    </row>
    <row r="4" spans="1:17" ht="24.75" customHeight="1">
      <c r="A4" s="174" t="s">
        <v>161</v>
      </c>
      <c r="B4" s="174"/>
      <c r="C4" s="75" t="s">
        <v>162</v>
      </c>
      <c r="D4" s="175" t="s">
        <v>295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76" t="s">
        <v>163</v>
      </c>
      <c r="P4" s="77"/>
      <c r="Q4" s="78"/>
    </row>
    <row r="5" spans="1:246" s="80" customFormat="1" ht="24.75" customHeight="1">
      <c r="A5" s="244" t="s">
        <v>300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81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</row>
    <row r="6" ht="3.75" customHeight="1">
      <c r="P6" s="77"/>
    </row>
    <row r="7" spans="1:16" ht="24.75" customHeight="1">
      <c r="A7" s="168" t="s">
        <v>225</v>
      </c>
      <c r="B7" s="168"/>
      <c r="C7" s="171"/>
      <c r="D7" s="171"/>
      <c r="E7" s="171"/>
      <c r="F7" s="171"/>
      <c r="G7" s="171"/>
      <c r="H7" s="171"/>
      <c r="I7" s="171"/>
      <c r="J7" s="171"/>
      <c r="K7" s="169" t="s">
        <v>226</v>
      </c>
      <c r="L7" s="169"/>
      <c r="M7" s="170"/>
      <c r="N7" s="170"/>
      <c r="O7" s="170"/>
      <c r="P7" s="77"/>
    </row>
    <row r="8" spans="4:16" ht="8.25" customHeight="1">
      <c r="D8" s="87"/>
      <c r="E8" s="87"/>
      <c r="F8" s="87"/>
      <c r="G8" s="87"/>
      <c r="H8" s="87"/>
      <c r="I8" s="87"/>
      <c r="J8" s="87"/>
      <c r="L8" s="87"/>
      <c r="M8" s="87"/>
      <c r="N8" s="87"/>
      <c r="O8" s="87"/>
      <c r="P8" s="77"/>
    </row>
    <row r="9" spans="1:16" ht="24.75" customHeight="1">
      <c r="A9" s="168" t="s">
        <v>227</v>
      </c>
      <c r="B9" s="168"/>
      <c r="C9" s="171"/>
      <c r="D9" s="171"/>
      <c r="E9" s="171"/>
      <c r="F9" s="171"/>
      <c r="G9" s="171"/>
      <c r="H9" s="171"/>
      <c r="I9" s="171"/>
      <c r="J9" s="141" t="s">
        <v>167</v>
      </c>
      <c r="K9" s="168" t="s">
        <v>228</v>
      </c>
      <c r="L9" s="168"/>
      <c r="M9" s="170"/>
      <c r="N9" s="170"/>
      <c r="O9" s="170"/>
      <c r="P9" s="77"/>
    </row>
    <row r="10" spans="4:16" ht="8.25" customHeight="1">
      <c r="D10" s="87"/>
      <c r="E10" s="87"/>
      <c r="F10" s="87"/>
      <c r="G10" s="87"/>
      <c r="H10" s="87"/>
      <c r="I10" s="87"/>
      <c r="J10" s="87"/>
      <c r="M10" s="87"/>
      <c r="N10" s="87"/>
      <c r="P10" s="77"/>
    </row>
    <row r="11" spans="1:16" ht="24.75" customHeight="1">
      <c r="A11" s="168" t="s">
        <v>229</v>
      </c>
      <c r="B11" s="168"/>
      <c r="C11" s="83"/>
      <c r="D11" s="88" t="s">
        <v>168</v>
      </c>
      <c r="E11" s="165"/>
      <c r="F11" s="165"/>
      <c r="G11" s="165"/>
      <c r="H11" s="165"/>
      <c r="I11" s="165"/>
      <c r="P11" s="77"/>
    </row>
    <row r="12" spans="1:16" ht="24.75" customHeight="1">
      <c r="A12" s="83" t="s">
        <v>230</v>
      </c>
      <c r="B12" s="89"/>
      <c r="C12" s="89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77"/>
    </row>
    <row r="13" spans="4:16" ht="6.75" customHeight="1"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P13" s="77"/>
    </row>
    <row r="14" spans="4:247" ht="24.75" customHeight="1">
      <c r="D14" s="146" t="s">
        <v>273</v>
      </c>
      <c r="E14" s="158"/>
      <c r="F14" s="158"/>
      <c r="G14" s="158"/>
      <c r="H14" s="158"/>
      <c r="I14" s="158"/>
      <c r="J14" s="146" t="s">
        <v>274</v>
      </c>
      <c r="K14" s="159"/>
      <c r="L14" s="159"/>
      <c r="M14" s="159"/>
      <c r="N14" s="159"/>
      <c r="O14" s="160"/>
      <c r="P14" s="77"/>
      <c r="Q14" s="77"/>
      <c r="IM14" s="79"/>
    </row>
    <row r="15" spans="1:16" ht="24.75" customHeight="1">
      <c r="A15" s="83" t="s">
        <v>231</v>
      </c>
      <c r="B15" s="84"/>
      <c r="C15" s="84"/>
      <c r="D15" s="177" t="s">
        <v>232</v>
      </c>
      <c r="E15" s="177"/>
      <c r="F15" s="177"/>
      <c r="G15" s="177"/>
      <c r="H15" s="177"/>
      <c r="I15" s="109"/>
      <c r="J15" s="88" t="s">
        <v>233</v>
      </c>
      <c r="L15" s="88"/>
      <c r="M15" s="171"/>
      <c r="N15" s="171"/>
      <c r="O15" s="171"/>
      <c r="P15" s="77"/>
    </row>
    <row r="16" spans="1:246" ht="24.75" customHeight="1">
      <c r="A16" s="165" t="s">
        <v>234</v>
      </c>
      <c r="B16" s="165"/>
      <c r="C16" s="165"/>
      <c r="D16" s="165"/>
      <c r="E16" s="165"/>
      <c r="F16" s="148" t="s">
        <v>275</v>
      </c>
      <c r="G16" s="166"/>
      <c r="H16" s="166"/>
      <c r="I16" s="166"/>
      <c r="J16" s="166"/>
      <c r="K16" s="135" t="s">
        <v>276</v>
      </c>
      <c r="L16" s="170"/>
      <c r="M16" s="170"/>
      <c r="N16" s="170"/>
      <c r="O16" s="170"/>
      <c r="IL16" s="110"/>
    </row>
    <row r="17" spans="4:16" ht="8.25" customHeight="1" thickBot="1">
      <c r="D17" s="87"/>
      <c r="E17" s="87"/>
      <c r="F17" s="87"/>
      <c r="G17" s="109"/>
      <c r="K17" s="78"/>
      <c r="L17" s="92"/>
      <c r="M17" s="92"/>
      <c r="N17" s="92"/>
      <c r="O17" s="92"/>
      <c r="P17" s="77"/>
    </row>
    <row r="18" spans="1:246" ht="24.75" customHeight="1" thickBot="1">
      <c r="A18" s="163" t="s">
        <v>235</v>
      </c>
      <c r="B18" s="163"/>
      <c r="C18" s="163"/>
      <c r="D18" s="167"/>
      <c r="E18" s="167"/>
      <c r="F18" s="167"/>
      <c r="G18" s="167"/>
      <c r="H18" s="167"/>
      <c r="I18" s="167"/>
      <c r="J18" s="167"/>
      <c r="K18" s="167"/>
      <c r="L18" s="164"/>
      <c r="M18" s="164"/>
      <c r="N18" s="164"/>
      <c r="O18" s="164"/>
      <c r="IL18" s="110"/>
    </row>
    <row r="19" spans="3:16" ht="16.5" customHeight="1">
      <c r="C19" s="108"/>
      <c r="D19" s="93" t="s">
        <v>236</v>
      </c>
      <c r="E19" s="108"/>
      <c r="F19" s="108"/>
      <c r="G19" s="108"/>
      <c r="H19" s="108"/>
      <c r="I19" s="108"/>
      <c r="J19" s="110"/>
      <c r="K19" s="108"/>
      <c r="L19" s="108"/>
      <c r="M19" s="108"/>
      <c r="N19" s="108"/>
      <c r="P19" s="77"/>
    </row>
    <row r="20" spans="3:16" ht="16.5" customHeight="1">
      <c r="C20" s="108"/>
      <c r="D20" s="93"/>
      <c r="E20" s="143" t="s">
        <v>237</v>
      </c>
      <c r="F20" s="108"/>
      <c r="G20" s="108"/>
      <c r="H20" s="108"/>
      <c r="I20" s="108"/>
      <c r="J20" s="110"/>
      <c r="K20" s="108"/>
      <c r="L20" s="108"/>
      <c r="M20" s="108"/>
      <c r="N20" s="108"/>
      <c r="P20" s="77"/>
    </row>
    <row r="21" spans="1:16" ht="14.25">
      <c r="A21" s="94" t="s">
        <v>169</v>
      </c>
      <c r="B21" s="94"/>
      <c r="M21" s="83"/>
      <c r="P21" s="77"/>
    </row>
    <row r="22" spans="2:16" ht="16.5" customHeight="1">
      <c r="B22" s="79" t="s">
        <v>270</v>
      </c>
      <c r="C22" s="108"/>
      <c r="D22" s="93"/>
      <c r="E22" s="143"/>
      <c r="F22" s="108"/>
      <c r="G22" s="108"/>
      <c r="H22" s="108"/>
      <c r="I22" s="108"/>
      <c r="J22" s="110"/>
      <c r="K22" s="108"/>
      <c r="L22" s="108"/>
      <c r="M22" s="108"/>
      <c r="N22" s="108"/>
      <c r="P22" s="77"/>
    </row>
    <row r="23" spans="2:16" ht="16.5" customHeight="1">
      <c r="B23" s="79" t="s">
        <v>271</v>
      </c>
      <c r="C23" s="108"/>
      <c r="D23" s="93"/>
      <c r="E23" s="143"/>
      <c r="F23" s="108"/>
      <c r="G23" s="108"/>
      <c r="H23" s="108"/>
      <c r="I23" s="108"/>
      <c r="J23" s="110"/>
      <c r="K23" s="108"/>
      <c r="L23" s="108"/>
      <c r="M23" s="108"/>
      <c r="N23" s="108"/>
      <c r="P23" s="77"/>
    </row>
    <row r="24" spans="2:16" ht="16.5" customHeight="1">
      <c r="B24" s="79" t="s">
        <v>272</v>
      </c>
      <c r="C24" s="108"/>
      <c r="D24" s="93"/>
      <c r="E24" s="143"/>
      <c r="F24" s="108"/>
      <c r="G24" s="108"/>
      <c r="H24" s="108"/>
      <c r="I24" s="108"/>
      <c r="J24" s="110"/>
      <c r="K24" s="108"/>
      <c r="L24" s="108"/>
      <c r="M24" s="108"/>
      <c r="N24" s="108"/>
      <c r="P24" s="77"/>
    </row>
    <row r="25" ht="5.25" customHeight="1">
      <c r="P25" s="77"/>
    </row>
    <row r="26" spans="1:16" ht="19.5" customHeight="1">
      <c r="A26" s="110"/>
      <c r="B26" s="110"/>
      <c r="C26" s="161" t="s">
        <v>238</v>
      </c>
      <c r="D26" s="162"/>
      <c r="E26" s="178"/>
      <c r="F26" s="161" t="s">
        <v>239</v>
      </c>
      <c r="G26" s="162"/>
      <c r="H26" s="162"/>
      <c r="I26" s="162" t="s">
        <v>240</v>
      </c>
      <c r="J26" s="162"/>
      <c r="K26" s="162"/>
      <c r="L26" s="162"/>
      <c r="M26" s="139" t="s">
        <v>241</v>
      </c>
      <c r="N26" s="77"/>
      <c r="P26" s="77"/>
    </row>
    <row r="27" spans="1:16" ht="19.5" customHeight="1">
      <c r="A27" s="110"/>
      <c r="B27" s="110"/>
      <c r="C27" s="96" t="s">
        <v>242</v>
      </c>
      <c r="D27" s="96" t="s">
        <v>243</v>
      </c>
      <c r="E27" s="96" t="s">
        <v>244</v>
      </c>
      <c r="F27" s="97" t="s">
        <v>245</v>
      </c>
      <c r="G27" s="98" t="s">
        <v>246</v>
      </c>
      <c r="H27" s="98" t="s">
        <v>244</v>
      </c>
      <c r="I27" s="98" t="s">
        <v>245</v>
      </c>
      <c r="J27" s="99" t="s">
        <v>246</v>
      </c>
      <c r="K27" s="98" t="s">
        <v>49</v>
      </c>
      <c r="L27" s="98" t="s">
        <v>247</v>
      </c>
      <c r="M27" s="140" t="s">
        <v>248</v>
      </c>
      <c r="N27" s="77"/>
      <c r="O27" s="77"/>
      <c r="P27" s="77"/>
    </row>
    <row r="28" spans="3:246" s="144" customFormat="1" ht="28.5" customHeight="1">
      <c r="C28" s="136">
        <f>COUNTIF('エントリーシート（個人）'!$C$4:$C$100,1)</f>
        <v>0</v>
      </c>
      <c r="D28" s="136">
        <f>COUNTIF('エントリーシート（個人）'!$C$4:$C$100,2)</f>
        <v>0</v>
      </c>
      <c r="E28" s="136">
        <f>C28+D28</f>
        <v>0</v>
      </c>
      <c r="F28" s="147">
        <f>COUNTIF('個人種目'!F6:F202,"男性")</f>
        <v>0</v>
      </c>
      <c r="G28" s="137">
        <f>COUNTIF('個人種目'!F6:F202,"女性")</f>
        <v>0</v>
      </c>
      <c r="H28" s="136">
        <f>F28+G28</f>
        <v>0</v>
      </c>
      <c r="I28" s="137">
        <f>COUNTIF('リレー種目'!$P$7:$P$203,"男性@メドレーリレー")+COUNTIF('リレー種目'!$P$7:$P$203,"男性@フリーリレー")</f>
        <v>0</v>
      </c>
      <c r="J28" s="137">
        <f>COUNTIF('リレー種目'!$P$7:$P$203,"女性@メドレーリレー")+COUNTIF('リレー種目'!$P$7:$P$203,"女性@フリーリレー")</f>
        <v>0</v>
      </c>
      <c r="K28" s="137">
        <f>COUNTIF('リレー種目'!$P$7:$P$203,"混合@メドレーリレー")+COUNTIF('リレー種目'!$P$7:$P$203,"混合@フリーリレー")</f>
        <v>0</v>
      </c>
      <c r="L28" s="137">
        <f>J28+K28</f>
        <v>0</v>
      </c>
      <c r="M28" s="138"/>
      <c r="P28" s="100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</row>
    <row r="29" spans="1:246" s="144" customFormat="1" ht="18.75" customHeight="1" thickBot="1">
      <c r="A29" s="92"/>
      <c r="B29" s="92"/>
      <c r="C29" s="87"/>
      <c r="D29" s="92"/>
      <c r="F29" s="90"/>
      <c r="G29" s="90"/>
      <c r="H29" s="92"/>
      <c r="I29" s="92"/>
      <c r="J29" s="92"/>
      <c r="K29" s="92"/>
      <c r="L29" s="92"/>
      <c r="M29" s="92"/>
      <c r="N29" s="92"/>
      <c r="O29" s="92"/>
      <c r="P29" s="100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</row>
    <row r="30" spans="1:16" ht="23.25" customHeight="1">
      <c r="A30" s="102" t="s">
        <v>44</v>
      </c>
      <c r="B30" s="103"/>
      <c r="C30" s="192">
        <v>1000</v>
      </c>
      <c r="D30" s="193"/>
      <c r="E30" s="104" t="s">
        <v>249</v>
      </c>
      <c r="F30" s="105">
        <f>H28</f>
        <v>0</v>
      </c>
      <c r="G30" s="106" t="s">
        <v>250</v>
      </c>
      <c r="H30" s="194">
        <f>C30*F30</f>
        <v>0</v>
      </c>
      <c r="I30" s="194"/>
      <c r="J30" s="107" t="s">
        <v>251</v>
      </c>
      <c r="K30" s="108"/>
      <c r="L30" s="195" t="s">
        <v>252</v>
      </c>
      <c r="M30" s="196"/>
      <c r="N30" s="196"/>
      <c r="O30" s="197"/>
      <c r="P30" s="127"/>
    </row>
    <row r="31" spans="1:16" ht="23.25" customHeight="1">
      <c r="A31" s="111" t="s">
        <v>46</v>
      </c>
      <c r="B31" s="112"/>
      <c r="C31" s="198">
        <v>1600</v>
      </c>
      <c r="D31" s="199"/>
      <c r="E31" s="113" t="s">
        <v>253</v>
      </c>
      <c r="F31" s="114">
        <f>L28</f>
        <v>0</v>
      </c>
      <c r="G31" s="91" t="s">
        <v>250</v>
      </c>
      <c r="H31" s="179">
        <f>C31*F31</f>
        <v>0</v>
      </c>
      <c r="I31" s="179"/>
      <c r="J31" s="115" t="s">
        <v>251</v>
      </c>
      <c r="K31" s="88"/>
      <c r="L31" s="116"/>
      <c r="M31" s="87"/>
      <c r="N31" s="85"/>
      <c r="O31" s="117"/>
      <c r="P31" s="127"/>
    </row>
    <row r="32" spans="1:18" ht="23.25" customHeight="1">
      <c r="A32" s="111" t="s">
        <v>254</v>
      </c>
      <c r="B32" s="112"/>
      <c r="C32" s="180">
        <v>800</v>
      </c>
      <c r="D32" s="180"/>
      <c r="E32" s="113" t="s">
        <v>255</v>
      </c>
      <c r="F32" s="114">
        <f>M28</f>
        <v>0</v>
      </c>
      <c r="G32" s="91" t="s">
        <v>256</v>
      </c>
      <c r="H32" s="179">
        <f>C32*F32</f>
        <v>0</v>
      </c>
      <c r="I32" s="179"/>
      <c r="J32" s="115" t="s">
        <v>251</v>
      </c>
      <c r="K32" s="85"/>
      <c r="L32" s="181" t="s">
        <v>257</v>
      </c>
      <c r="M32" s="182"/>
      <c r="N32" s="182" t="s">
        <v>258</v>
      </c>
      <c r="O32" s="183"/>
      <c r="P32" s="118"/>
      <c r="Q32" s="118"/>
      <c r="R32" s="118"/>
    </row>
    <row r="33" spans="1:18" ht="23.25" customHeight="1" thickBot="1">
      <c r="A33" s="119" t="s">
        <v>259</v>
      </c>
      <c r="B33" s="120"/>
      <c r="C33" s="120" t="s">
        <v>260</v>
      </c>
      <c r="D33" s="120"/>
      <c r="E33" s="120"/>
      <c r="F33" s="120"/>
      <c r="G33" s="121"/>
      <c r="H33" s="184">
        <v>100</v>
      </c>
      <c r="I33" s="184"/>
      <c r="J33" s="122" t="s">
        <v>251</v>
      </c>
      <c r="K33" s="85"/>
      <c r="L33" s="181"/>
      <c r="M33" s="182"/>
      <c r="N33" s="182"/>
      <c r="O33" s="183"/>
      <c r="P33" s="118"/>
      <c r="Q33" s="118"/>
      <c r="R33" s="118"/>
    </row>
    <row r="34" spans="1:18" ht="23.25" customHeight="1" thickBot="1">
      <c r="A34" s="187" t="s">
        <v>261</v>
      </c>
      <c r="B34" s="188"/>
      <c r="C34" s="188"/>
      <c r="D34" s="123"/>
      <c r="E34" s="123"/>
      <c r="F34" s="124"/>
      <c r="G34" s="145"/>
      <c r="H34" s="189">
        <f>SUM(H30:H33)</f>
        <v>100</v>
      </c>
      <c r="I34" s="189"/>
      <c r="J34" s="124" t="s">
        <v>262</v>
      </c>
      <c r="K34" s="85"/>
      <c r="L34" s="181"/>
      <c r="M34" s="182"/>
      <c r="N34" s="182"/>
      <c r="O34" s="183"/>
      <c r="P34" s="118"/>
      <c r="Q34" s="118"/>
      <c r="R34" s="118"/>
    </row>
    <row r="35" spans="11:18" ht="23.25" customHeight="1">
      <c r="K35" s="85"/>
      <c r="L35" s="181"/>
      <c r="M35" s="182"/>
      <c r="N35" s="182"/>
      <c r="O35" s="183"/>
      <c r="P35" s="125"/>
      <c r="Q35" s="126"/>
      <c r="R35" s="126"/>
    </row>
    <row r="36" spans="11:16" ht="25.5" customHeight="1">
      <c r="K36" s="109"/>
      <c r="L36" s="181"/>
      <c r="M36" s="182"/>
      <c r="N36" s="182"/>
      <c r="O36" s="183"/>
      <c r="P36" s="127"/>
    </row>
    <row r="37" spans="1:16" ht="12" customHeight="1">
      <c r="A37" s="128"/>
      <c r="B37" s="128"/>
      <c r="C37" s="128"/>
      <c r="D37" s="128"/>
      <c r="E37" s="128"/>
      <c r="F37" s="128"/>
      <c r="G37" s="109"/>
      <c r="H37" s="87"/>
      <c r="I37" s="87"/>
      <c r="J37" s="85"/>
      <c r="K37" s="109"/>
      <c r="L37" s="181"/>
      <c r="M37" s="182"/>
      <c r="N37" s="182"/>
      <c r="O37" s="183"/>
      <c r="P37" s="77"/>
    </row>
    <row r="38" spans="1:16" ht="25.5" customHeight="1">
      <c r="A38" s="161" t="s">
        <v>263</v>
      </c>
      <c r="B38" s="162"/>
      <c r="C38" s="162"/>
      <c r="D38" s="162"/>
      <c r="E38" s="162"/>
      <c r="F38" s="162"/>
      <c r="G38" s="162"/>
      <c r="H38" s="162"/>
      <c r="I38" s="162"/>
      <c r="J38" s="178"/>
      <c r="K38" s="87"/>
      <c r="L38" s="181"/>
      <c r="M38" s="182"/>
      <c r="N38" s="182"/>
      <c r="O38" s="183"/>
      <c r="P38" s="77"/>
    </row>
    <row r="39" spans="1:16" ht="25.5" customHeight="1">
      <c r="A39" s="129" t="s">
        <v>264</v>
      </c>
      <c r="B39" s="190"/>
      <c r="C39" s="190"/>
      <c r="D39" s="190"/>
      <c r="E39" s="190"/>
      <c r="F39" s="190"/>
      <c r="G39" s="190"/>
      <c r="H39" s="190"/>
      <c r="I39" s="190"/>
      <c r="J39" s="191"/>
      <c r="K39" s="87"/>
      <c r="L39" s="181"/>
      <c r="M39" s="182"/>
      <c r="N39" s="182"/>
      <c r="O39" s="183"/>
      <c r="P39" s="77"/>
    </row>
    <row r="40" spans="1:16" ht="25.5" customHeight="1">
      <c r="A40" s="130" t="s">
        <v>265</v>
      </c>
      <c r="B40" s="91"/>
      <c r="C40" s="162"/>
      <c r="D40" s="162"/>
      <c r="E40" s="162"/>
      <c r="F40" s="162"/>
      <c r="G40" s="95" t="s">
        <v>266</v>
      </c>
      <c r="H40" s="185"/>
      <c r="I40" s="185"/>
      <c r="J40" s="186"/>
      <c r="K40" s="109"/>
      <c r="L40" s="181"/>
      <c r="M40" s="182"/>
      <c r="N40" s="182"/>
      <c r="O40" s="183"/>
      <c r="P40" s="77"/>
    </row>
    <row r="41" spans="1:16" ht="25.5" customHeight="1">
      <c r="A41" s="130" t="s">
        <v>267</v>
      </c>
      <c r="B41" s="91"/>
      <c r="C41" s="162"/>
      <c r="D41" s="162"/>
      <c r="E41" s="162"/>
      <c r="F41" s="162"/>
      <c r="G41" s="95" t="s">
        <v>266</v>
      </c>
      <c r="H41" s="185"/>
      <c r="I41" s="185"/>
      <c r="J41" s="186"/>
      <c r="K41" s="131"/>
      <c r="L41" s="181"/>
      <c r="M41" s="182"/>
      <c r="N41" s="182"/>
      <c r="O41" s="183"/>
      <c r="P41" s="77"/>
    </row>
    <row r="42" spans="1:16" ht="25.5" customHeight="1">
      <c r="A42" s="130" t="s">
        <v>268</v>
      </c>
      <c r="B42" s="91"/>
      <c r="C42" s="162"/>
      <c r="D42" s="162"/>
      <c r="E42" s="162"/>
      <c r="F42" s="162"/>
      <c r="G42" s="95" t="s">
        <v>266</v>
      </c>
      <c r="H42" s="185"/>
      <c r="I42" s="185"/>
      <c r="J42" s="186"/>
      <c r="K42" s="87"/>
      <c r="L42" s="132"/>
      <c r="M42" s="87"/>
      <c r="N42" s="87"/>
      <c r="O42" s="117"/>
      <c r="P42" s="77"/>
    </row>
    <row r="43" spans="1:16" ht="25.5" customHeight="1">
      <c r="A43" s="130" t="s">
        <v>269</v>
      </c>
      <c r="B43" s="91"/>
      <c r="C43" s="162"/>
      <c r="D43" s="162"/>
      <c r="E43" s="162"/>
      <c r="F43" s="162"/>
      <c r="G43" s="95" t="s">
        <v>266</v>
      </c>
      <c r="H43" s="185"/>
      <c r="I43" s="185"/>
      <c r="J43" s="186"/>
      <c r="L43" s="133"/>
      <c r="M43" s="74"/>
      <c r="N43" s="74"/>
      <c r="O43" s="134"/>
      <c r="P43" s="77"/>
    </row>
    <row r="44" ht="14.25">
      <c r="P44" s="77"/>
    </row>
  </sheetData>
  <sheetProtection/>
  <mergeCells count="51">
    <mergeCell ref="A5:O5"/>
    <mergeCell ref="C42:F42"/>
    <mergeCell ref="H42:J42"/>
    <mergeCell ref="C30:D30"/>
    <mergeCell ref="H30:I30"/>
    <mergeCell ref="L30:O30"/>
    <mergeCell ref="C31:D31"/>
    <mergeCell ref="C43:F43"/>
    <mergeCell ref="H43:J43"/>
    <mergeCell ref="A34:C34"/>
    <mergeCell ref="H34:I34"/>
    <mergeCell ref="A38:J38"/>
    <mergeCell ref="B39:J39"/>
    <mergeCell ref="C40:F40"/>
    <mergeCell ref="H40:J40"/>
    <mergeCell ref="C41:F41"/>
    <mergeCell ref="H41:J41"/>
    <mergeCell ref="L16:O16"/>
    <mergeCell ref="C26:E26"/>
    <mergeCell ref="H31:I31"/>
    <mergeCell ref="C32:D32"/>
    <mergeCell ref="H32:I32"/>
    <mergeCell ref="L32:M41"/>
    <mergeCell ref="N32:O41"/>
    <mergeCell ref="H33:I33"/>
    <mergeCell ref="A3:B3"/>
    <mergeCell ref="A4:B4"/>
    <mergeCell ref="D4:N4"/>
    <mergeCell ref="D12:O12"/>
    <mergeCell ref="D15:H15"/>
    <mergeCell ref="C7:J7"/>
    <mergeCell ref="M7:O7"/>
    <mergeCell ref="M15:O15"/>
    <mergeCell ref="E11:I11"/>
    <mergeCell ref="K9:L9"/>
    <mergeCell ref="K7:L7"/>
    <mergeCell ref="A7:B7"/>
    <mergeCell ref="A9:B9"/>
    <mergeCell ref="A11:B11"/>
    <mergeCell ref="M9:O9"/>
    <mergeCell ref="C9:I9"/>
    <mergeCell ref="E14:I14"/>
    <mergeCell ref="K14:O14"/>
    <mergeCell ref="F26:H26"/>
    <mergeCell ref="I26:L26"/>
    <mergeCell ref="A18:C18"/>
    <mergeCell ref="L18:O18"/>
    <mergeCell ref="A16:E16"/>
    <mergeCell ref="G16:J16"/>
    <mergeCell ref="D18:G18"/>
    <mergeCell ref="H18:K18"/>
  </mergeCells>
  <printOptions horizontalCentered="1" verticalCentered="1"/>
  <pageMargins left="0.1968503937007874" right="0.1968503937007874" top="0.1968503937007874" bottom="0.2362204724409449" header="0.15748031496062992" footer="0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J100"/>
  <sheetViews>
    <sheetView zoomScalePageLayoutView="0" workbookViewId="0" topLeftCell="A1">
      <selection activeCell="H1" sqref="H1:J1"/>
    </sheetView>
  </sheetViews>
  <sheetFormatPr defaultColWidth="9.140625" defaultRowHeight="15"/>
  <cols>
    <col min="1" max="16384" width="9.00390625" style="15" customWidth="1"/>
  </cols>
  <sheetData>
    <row r="1" spans="1:10" ht="13.5">
      <c r="A1" s="15" t="s">
        <v>129</v>
      </c>
      <c r="B1" s="15" t="s">
        <v>130</v>
      </c>
      <c r="C1" s="15" t="s">
        <v>131</v>
      </c>
      <c r="D1" s="15" t="s">
        <v>132</v>
      </c>
      <c r="E1" s="15" t="s">
        <v>133</v>
      </c>
      <c r="F1" s="15" t="s">
        <v>78</v>
      </c>
      <c r="G1" s="15" t="s">
        <v>80</v>
      </c>
      <c r="H1" s="15" t="s">
        <v>74</v>
      </c>
      <c r="I1" s="15" t="s">
        <v>134</v>
      </c>
      <c r="J1" s="15" t="s">
        <v>135</v>
      </c>
    </row>
    <row r="2" spans="1:10" ht="13.5">
      <c r="A2" s="15">
        <v>1</v>
      </c>
      <c r="B2" s="15" t="s">
        <v>136</v>
      </c>
      <c r="C2" s="15" t="s">
        <v>137</v>
      </c>
      <c r="D2" s="15">
        <v>1</v>
      </c>
      <c r="E2" s="15" t="s">
        <v>138</v>
      </c>
      <c r="F2" s="15" t="s">
        <v>139</v>
      </c>
      <c r="G2" s="15" t="s">
        <v>112</v>
      </c>
      <c r="H2" s="15" t="s">
        <v>140</v>
      </c>
      <c r="I2" s="15" t="s">
        <v>141</v>
      </c>
      <c r="J2" s="15" t="s">
        <v>142</v>
      </c>
    </row>
    <row r="3" spans="1:10" ht="13.5">
      <c r="A3" s="15" t="s">
        <v>143</v>
      </c>
      <c r="B3" s="15" t="s">
        <v>144</v>
      </c>
      <c r="C3" s="15" t="s">
        <v>145</v>
      </c>
      <c r="E3" s="15" t="s">
        <v>138</v>
      </c>
      <c r="G3" s="15" t="s">
        <v>146</v>
      </c>
      <c r="H3" s="15" t="s">
        <v>147</v>
      </c>
      <c r="I3" s="15" t="s">
        <v>148</v>
      </c>
      <c r="J3" s="15" t="s">
        <v>149</v>
      </c>
    </row>
    <row r="4" spans="1:10" ht="13.5">
      <c r="A4" s="15" t="s">
        <v>129</v>
      </c>
      <c r="B4" s="15" t="s">
        <v>130</v>
      </c>
      <c r="C4" s="15" t="s">
        <v>131</v>
      </c>
      <c r="D4" s="15" t="s">
        <v>132</v>
      </c>
      <c r="E4" s="15" t="s">
        <v>133</v>
      </c>
      <c r="F4" s="15" t="s">
        <v>78</v>
      </c>
      <c r="G4" s="15" t="s">
        <v>80</v>
      </c>
      <c r="H4" s="15" t="s">
        <v>74</v>
      </c>
      <c r="I4" s="15" t="s">
        <v>134</v>
      </c>
      <c r="J4" s="15" t="s">
        <v>135</v>
      </c>
    </row>
    <row r="5" spans="2:10" ht="13.5">
      <c r="B5" s="15" t="b">
        <f>'リレー種目'!B7</f>
        <v>0</v>
      </c>
      <c r="E5" s="15">
        <v>28</v>
      </c>
      <c r="F5" s="15">
        <v>5</v>
      </c>
      <c r="G5" s="15" t="e">
        <f>VLOOKUP('リレー種目'!G7,'コード一覧'!$S$2:$T$8,2,FALSE)+IF(H5=3,30,0)</f>
        <v>#N/A</v>
      </c>
      <c r="H5" s="15" t="e">
        <f>VLOOKUP('リレー種目'!D7,'コード一覧'!$L$2:$M$4,2,FALSE)</f>
        <v>#N/A</v>
      </c>
      <c r="I5" s="15" t="e">
        <f>VLOOKUP('リレー種目'!E7,'コード一覧'!$N$2:$O$3,2,FALSE)&amp;VLOOKUP('リレー種目'!F7,'コード一覧'!$P$2:$R$2,2,FALSE)</f>
        <v>#N/A</v>
      </c>
      <c r="J5" s="18" t="str">
        <f>'中間シート（リレー）'!A6&amp;'中間シート（リレー）'!B6&amp;"."&amp;'中間シート（リレー）'!C6</f>
        <v>0000.00</v>
      </c>
    </row>
    <row r="6" spans="2:10" ht="13.5">
      <c r="B6" s="15" t="b">
        <f>'リレー種目'!B8</f>
        <v>0</v>
      </c>
      <c r="E6" s="15">
        <v>28</v>
      </c>
      <c r="F6" s="15">
        <v>5</v>
      </c>
      <c r="G6" s="15" t="e">
        <f>VLOOKUP('リレー種目'!G8,'コード一覧'!$S$2:$T$8,2,FALSE)+IF(H6=3,30,0)</f>
        <v>#N/A</v>
      </c>
      <c r="H6" s="15" t="e">
        <f>VLOOKUP('リレー種目'!D8,'コード一覧'!$L$2:$M$4,2,FALSE)</f>
        <v>#N/A</v>
      </c>
      <c r="I6" s="15" t="e">
        <f>VLOOKUP('リレー種目'!E8,'コード一覧'!$N$2:$O$3,2,FALSE)&amp;VLOOKUP('リレー種目'!F8,'コード一覧'!$P$2:$R$2,2,FALSE)</f>
        <v>#N/A</v>
      </c>
      <c r="J6" s="18" t="str">
        <f>'中間シート（リレー）'!A7&amp;'中間シート（リレー）'!B7&amp;"."&amp;'中間シート（リレー）'!C7</f>
        <v>0000.00</v>
      </c>
    </row>
    <row r="7" spans="2:10" ht="13.5">
      <c r="B7" s="15" t="b">
        <f>'リレー種目'!B9</f>
        <v>0</v>
      </c>
      <c r="E7" s="15">
        <v>28</v>
      </c>
      <c r="F7" s="15">
        <v>5</v>
      </c>
      <c r="G7" s="15" t="e">
        <f>VLOOKUP('リレー種目'!G9,'コード一覧'!$S$2:$T$8,2,FALSE)+IF(H7=3,30,0)</f>
        <v>#N/A</v>
      </c>
      <c r="H7" s="15" t="e">
        <f>VLOOKUP('リレー種目'!D9,'コード一覧'!$L$2:$M$4,2,FALSE)</f>
        <v>#N/A</v>
      </c>
      <c r="I7" s="15" t="e">
        <f>VLOOKUP('リレー種目'!E9,'コード一覧'!$N$2:$O$3,2,FALSE)&amp;VLOOKUP('リレー種目'!F9,'コード一覧'!$P$2:$R$2,2,FALSE)</f>
        <v>#N/A</v>
      </c>
      <c r="J7" s="18" t="str">
        <f>'中間シート（リレー）'!A8&amp;'中間シート（リレー）'!B8&amp;"."&amp;'中間シート（リレー）'!C8</f>
        <v>0000.00</v>
      </c>
    </row>
    <row r="8" spans="2:10" ht="13.5">
      <c r="B8" s="15" t="b">
        <f>'リレー種目'!B10</f>
        <v>0</v>
      </c>
      <c r="E8" s="15">
        <v>28</v>
      </c>
      <c r="F8" s="15">
        <v>5</v>
      </c>
      <c r="G8" s="15" t="e">
        <f>VLOOKUP('リレー種目'!G10,'コード一覧'!$S$2:$T$8,2,FALSE)+IF(H8=3,30,0)</f>
        <v>#N/A</v>
      </c>
      <c r="H8" s="15" t="e">
        <f>VLOOKUP('リレー種目'!D10,'コード一覧'!$L$2:$M$4,2,FALSE)</f>
        <v>#N/A</v>
      </c>
      <c r="I8" s="15" t="e">
        <f>VLOOKUP('リレー種目'!E10,'コード一覧'!$N$2:$O$3,2,FALSE)&amp;VLOOKUP('リレー種目'!F10,'コード一覧'!$P$2:$R$2,2,FALSE)</f>
        <v>#N/A</v>
      </c>
      <c r="J8" s="18" t="str">
        <f>'中間シート（リレー）'!A9&amp;'中間シート（リレー）'!B9&amp;"."&amp;'中間シート（リレー）'!C9</f>
        <v>0000.00</v>
      </c>
    </row>
    <row r="9" spans="2:10" ht="13.5">
      <c r="B9" s="15" t="b">
        <f>'リレー種目'!B11</f>
        <v>0</v>
      </c>
      <c r="E9" s="15">
        <v>28</v>
      </c>
      <c r="F9" s="15">
        <v>5</v>
      </c>
      <c r="G9" s="15" t="e">
        <f>VLOOKUP('リレー種目'!G11,'コード一覧'!$S$2:$T$8,2,FALSE)+IF(H9=3,30,0)</f>
        <v>#N/A</v>
      </c>
      <c r="H9" s="15" t="e">
        <f>VLOOKUP('リレー種目'!D11,'コード一覧'!$L$2:$M$4,2,FALSE)</f>
        <v>#N/A</v>
      </c>
      <c r="I9" s="15" t="e">
        <f>VLOOKUP('リレー種目'!E11,'コード一覧'!$N$2:$O$3,2,FALSE)&amp;VLOOKUP('リレー種目'!F11,'コード一覧'!$P$2:$R$2,2,FALSE)</f>
        <v>#N/A</v>
      </c>
      <c r="J9" s="18" t="str">
        <f>'中間シート（リレー）'!A10&amp;'中間シート（リレー）'!B10&amp;"."&amp;'中間シート（リレー）'!C10</f>
        <v>0000.00</v>
      </c>
    </row>
    <row r="10" spans="2:10" ht="13.5">
      <c r="B10" s="15" t="b">
        <f>'リレー種目'!B12</f>
        <v>0</v>
      </c>
      <c r="E10" s="15">
        <v>28</v>
      </c>
      <c r="F10" s="15">
        <v>5</v>
      </c>
      <c r="G10" s="15" t="e">
        <f>VLOOKUP('リレー種目'!G12,'コード一覧'!$S$2:$T$8,2,FALSE)+IF(H10=3,30,0)</f>
        <v>#N/A</v>
      </c>
      <c r="H10" s="15" t="e">
        <f>VLOOKUP('リレー種目'!D12,'コード一覧'!$L$2:$M$4,2,FALSE)</f>
        <v>#N/A</v>
      </c>
      <c r="I10" s="15" t="e">
        <f>VLOOKUP('リレー種目'!E12,'コード一覧'!$N$2:$O$3,2,FALSE)&amp;VLOOKUP('リレー種目'!F12,'コード一覧'!$P$2:$R$2,2,FALSE)</f>
        <v>#N/A</v>
      </c>
      <c r="J10" s="18" t="str">
        <f>'中間シート（リレー）'!A11&amp;'中間シート（リレー）'!B11&amp;"."&amp;'中間シート（リレー）'!C11</f>
        <v>0000.00</v>
      </c>
    </row>
    <row r="11" spans="2:10" ht="13.5">
      <c r="B11" s="15" t="b">
        <f>'リレー種目'!B13</f>
        <v>0</v>
      </c>
      <c r="E11" s="15">
        <v>28</v>
      </c>
      <c r="F11" s="15">
        <v>5</v>
      </c>
      <c r="G11" s="15" t="e">
        <f>VLOOKUP('リレー種目'!G13,'コード一覧'!$S$2:$T$8,2,FALSE)+IF(H11=3,30,0)</f>
        <v>#N/A</v>
      </c>
      <c r="H11" s="15" t="e">
        <f>VLOOKUP('リレー種目'!D13,'コード一覧'!$L$2:$M$4,2,FALSE)</f>
        <v>#N/A</v>
      </c>
      <c r="I11" s="15" t="e">
        <f>VLOOKUP('リレー種目'!E13,'コード一覧'!$N$2:$O$3,2,FALSE)&amp;VLOOKUP('リレー種目'!F13,'コード一覧'!$P$2:$R$2,2,FALSE)</f>
        <v>#N/A</v>
      </c>
      <c r="J11" s="18" t="str">
        <f>'中間シート（リレー）'!A12&amp;'中間シート（リレー）'!B12&amp;"."&amp;'中間シート（リレー）'!C12</f>
        <v>0000.00</v>
      </c>
    </row>
    <row r="12" spans="2:10" ht="13.5">
      <c r="B12" s="15" t="b">
        <f>'リレー種目'!B14</f>
        <v>0</v>
      </c>
      <c r="E12" s="15">
        <v>28</v>
      </c>
      <c r="F12" s="15">
        <v>5</v>
      </c>
      <c r="G12" s="15" t="e">
        <f>VLOOKUP('リレー種目'!G14,'コード一覧'!$S$2:$T$8,2,FALSE)+IF(H12=3,30,0)</f>
        <v>#N/A</v>
      </c>
      <c r="H12" s="15" t="e">
        <f>VLOOKUP('リレー種目'!D14,'コード一覧'!$L$2:$M$4,2,FALSE)</f>
        <v>#N/A</v>
      </c>
      <c r="I12" s="15" t="e">
        <f>VLOOKUP('リレー種目'!E14,'コード一覧'!$N$2:$O$3,2,FALSE)&amp;VLOOKUP('リレー種目'!F14,'コード一覧'!$P$2:$R$2,2,FALSE)</f>
        <v>#N/A</v>
      </c>
      <c r="J12" s="18" t="str">
        <f>'中間シート（リレー）'!A13&amp;'中間シート（リレー）'!B13&amp;"."&amp;'中間シート（リレー）'!C13</f>
        <v>0000.00</v>
      </c>
    </row>
    <row r="13" spans="2:10" ht="13.5">
      <c r="B13" s="15" t="b">
        <f>'リレー種目'!B15</f>
        <v>0</v>
      </c>
      <c r="E13" s="15">
        <v>28</v>
      </c>
      <c r="F13" s="15">
        <v>5</v>
      </c>
      <c r="G13" s="15" t="e">
        <f>VLOOKUP('リレー種目'!G15,'コード一覧'!$S$2:$T$8,2,FALSE)+IF(H13=3,30,0)</f>
        <v>#N/A</v>
      </c>
      <c r="H13" s="15" t="e">
        <f>VLOOKUP('リレー種目'!D15,'コード一覧'!$L$2:$M$4,2,FALSE)</f>
        <v>#N/A</v>
      </c>
      <c r="I13" s="15" t="e">
        <f>VLOOKUP('リレー種目'!E15,'コード一覧'!$N$2:$O$3,2,FALSE)&amp;VLOOKUP('リレー種目'!F15,'コード一覧'!$P$2:$R$2,2,FALSE)</f>
        <v>#N/A</v>
      </c>
      <c r="J13" s="18" t="str">
        <f>'中間シート（リレー）'!A14&amp;'中間シート（リレー）'!B14&amp;"."&amp;'中間シート（リレー）'!C14</f>
        <v>0000.00</v>
      </c>
    </row>
    <row r="14" spans="2:10" ht="13.5">
      <c r="B14" s="15" t="b">
        <f>'リレー種目'!B16</f>
        <v>0</v>
      </c>
      <c r="E14" s="15">
        <v>28</v>
      </c>
      <c r="F14" s="15">
        <v>5</v>
      </c>
      <c r="G14" s="15" t="e">
        <f>VLOOKUP('リレー種目'!G16,'コード一覧'!$S$2:$T$8,2,FALSE)+IF(H14=3,30,0)</f>
        <v>#N/A</v>
      </c>
      <c r="H14" s="15" t="e">
        <f>VLOOKUP('リレー種目'!D16,'コード一覧'!$L$2:$M$4,2,FALSE)</f>
        <v>#N/A</v>
      </c>
      <c r="I14" s="15" t="e">
        <f>VLOOKUP('リレー種目'!E16,'コード一覧'!$N$2:$O$3,2,FALSE)&amp;VLOOKUP('リレー種目'!F16,'コード一覧'!$P$2:$R$2,2,FALSE)</f>
        <v>#N/A</v>
      </c>
      <c r="J14" s="18" t="str">
        <f>'中間シート（リレー）'!A15&amp;'中間シート（リレー）'!B15&amp;"."&amp;'中間シート（リレー）'!C15</f>
        <v>0000.00</v>
      </c>
    </row>
    <row r="15" spans="2:10" ht="13.5">
      <c r="B15" s="15" t="b">
        <f>'リレー種目'!B17</f>
        <v>0</v>
      </c>
      <c r="E15" s="15">
        <v>28</v>
      </c>
      <c r="F15" s="15">
        <v>5</v>
      </c>
      <c r="G15" s="15" t="e">
        <f>VLOOKUP('リレー種目'!G17,'コード一覧'!$S$2:$T$8,2,FALSE)+IF(H15=3,30,0)</f>
        <v>#N/A</v>
      </c>
      <c r="H15" s="15" t="e">
        <f>VLOOKUP('リレー種目'!D17,'コード一覧'!$L$2:$M$4,2,FALSE)</f>
        <v>#N/A</v>
      </c>
      <c r="I15" s="15" t="e">
        <f>VLOOKUP('リレー種目'!E17,'コード一覧'!$N$2:$O$3,2,FALSE)&amp;VLOOKUP('リレー種目'!F17,'コード一覧'!$P$2:$R$2,2,FALSE)</f>
        <v>#N/A</v>
      </c>
      <c r="J15" s="18" t="str">
        <f>'中間シート（リレー）'!A16&amp;'中間シート（リレー）'!B16&amp;"."&amp;'中間シート（リレー）'!C16</f>
        <v>0000.00</v>
      </c>
    </row>
    <row r="16" spans="2:10" ht="13.5">
      <c r="B16" s="15" t="b">
        <f>'リレー種目'!B18</f>
        <v>0</v>
      </c>
      <c r="E16" s="15">
        <v>28</v>
      </c>
      <c r="F16" s="15">
        <v>5</v>
      </c>
      <c r="G16" s="15" t="e">
        <f>VLOOKUP('リレー種目'!G18,'コード一覧'!$S$2:$T$8,2,FALSE)+IF(H16=3,30,0)</f>
        <v>#N/A</v>
      </c>
      <c r="H16" s="15" t="e">
        <f>VLOOKUP('リレー種目'!D18,'コード一覧'!$L$2:$M$4,2,FALSE)</f>
        <v>#N/A</v>
      </c>
      <c r="I16" s="15" t="e">
        <f>VLOOKUP('リレー種目'!E18,'コード一覧'!$N$2:$O$3,2,FALSE)&amp;VLOOKUP('リレー種目'!F18,'コード一覧'!$P$2:$R$2,2,FALSE)</f>
        <v>#N/A</v>
      </c>
      <c r="J16" s="18" t="str">
        <f>'中間シート（リレー）'!A17&amp;'中間シート（リレー）'!B17&amp;"."&amp;'中間シート（リレー）'!C17</f>
        <v>0000.00</v>
      </c>
    </row>
    <row r="17" spans="2:10" ht="13.5">
      <c r="B17" s="15" t="b">
        <f>'リレー種目'!B19</f>
        <v>0</v>
      </c>
      <c r="E17" s="15">
        <v>28</v>
      </c>
      <c r="F17" s="15">
        <v>5</v>
      </c>
      <c r="G17" s="15" t="e">
        <f>VLOOKUP('リレー種目'!G19,'コード一覧'!$S$2:$T$8,2,FALSE)+IF(H17=3,30,0)</f>
        <v>#N/A</v>
      </c>
      <c r="H17" s="15" t="e">
        <f>VLOOKUP('リレー種目'!D19,'コード一覧'!$L$2:$M$4,2,FALSE)</f>
        <v>#N/A</v>
      </c>
      <c r="I17" s="15" t="e">
        <f>VLOOKUP('リレー種目'!E19,'コード一覧'!$N$2:$O$3,2,FALSE)&amp;VLOOKUP('リレー種目'!F19,'コード一覧'!$P$2:$R$2,2,FALSE)</f>
        <v>#N/A</v>
      </c>
      <c r="J17" s="18" t="str">
        <f>'中間シート（リレー）'!A18&amp;'中間シート（リレー）'!B18&amp;"."&amp;'中間シート（リレー）'!C18</f>
        <v>0000.00</v>
      </c>
    </row>
    <row r="18" spans="2:10" ht="13.5">
      <c r="B18" s="15" t="b">
        <f>'リレー種目'!B20</f>
        <v>0</v>
      </c>
      <c r="E18" s="15">
        <v>28</v>
      </c>
      <c r="F18" s="15">
        <v>5</v>
      </c>
      <c r="G18" s="15" t="e">
        <f>VLOOKUP('リレー種目'!G20,'コード一覧'!$S$2:$T$8,2,FALSE)+IF(H18=3,30,0)</f>
        <v>#N/A</v>
      </c>
      <c r="H18" s="15" t="e">
        <f>VLOOKUP('リレー種目'!D20,'コード一覧'!$L$2:$M$4,2,FALSE)</f>
        <v>#N/A</v>
      </c>
      <c r="I18" s="15" t="e">
        <f>VLOOKUP('リレー種目'!E20,'コード一覧'!$N$2:$O$3,2,FALSE)&amp;VLOOKUP('リレー種目'!F20,'コード一覧'!$P$2:$R$2,2,FALSE)</f>
        <v>#N/A</v>
      </c>
      <c r="J18" s="18" t="str">
        <f>'中間シート（リレー）'!A19&amp;'中間シート（リレー）'!B19&amp;"."&amp;'中間シート（リレー）'!C19</f>
        <v>0000.00</v>
      </c>
    </row>
    <row r="19" spans="2:10" ht="13.5">
      <c r="B19" s="15" t="b">
        <f>'リレー種目'!B21</f>
        <v>0</v>
      </c>
      <c r="E19" s="15">
        <v>28</v>
      </c>
      <c r="F19" s="15">
        <v>5</v>
      </c>
      <c r="G19" s="15" t="e">
        <f>VLOOKUP('リレー種目'!G21,'コード一覧'!$S$2:$T$8,2,FALSE)+IF(H19=3,30,0)</f>
        <v>#N/A</v>
      </c>
      <c r="H19" s="15" t="e">
        <f>VLOOKUP('リレー種目'!D21,'コード一覧'!$L$2:$M$4,2,FALSE)</f>
        <v>#N/A</v>
      </c>
      <c r="I19" s="15" t="e">
        <f>VLOOKUP('リレー種目'!E21,'コード一覧'!$N$2:$O$3,2,FALSE)&amp;VLOOKUP('リレー種目'!F21,'コード一覧'!$P$2:$R$2,2,FALSE)</f>
        <v>#N/A</v>
      </c>
      <c r="J19" s="18" t="str">
        <f>'中間シート（リレー）'!A20&amp;'中間シート（リレー）'!B20&amp;"."&amp;'中間シート（リレー）'!C20</f>
        <v>0000.00</v>
      </c>
    </row>
    <row r="20" spans="2:10" ht="13.5">
      <c r="B20" s="15" t="b">
        <f>'リレー種目'!B22</f>
        <v>0</v>
      </c>
      <c r="E20" s="15">
        <v>28</v>
      </c>
      <c r="F20" s="15">
        <v>5</v>
      </c>
      <c r="G20" s="15" t="e">
        <f>VLOOKUP('リレー種目'!G22,'コード一覧'!$S$2:$T$8,2,FALSE)+IF(H20=3,30,0)</f>
        <v>#N/A</v>
      </c>
      <c r="H20" s="15" t="e">
        <f>VLOOKUP('リレー種目'!D22,'コード一覧'!$L$2:$M$4,2,FALSE)</f>
        <v>#N/A</v>
      </c>
      <c r="I20" s="15" t="e">
        <f>VLOOKUP('リレー種目'!E22,'コード一覧'!$N$2:$O$3,2,FALSE)&amp;VLOOKUP('リレー種目'!F22,'コード一覧'!$P$2:$R$2,2,FALSE)</f>
        <v>#N/A</v>
      </c>
      <c r="J20" s="18" t="str">
        <f>'中間シート（リレー）'!A21&amp;'中間シート（リレー）'!B21&amp;"."&amp;'中間シート（リレー）'!C21</f>
        <v>0000.00</v>
      </c>
    </row>
    <row r="21" spans="2:10" ht="13.5">
      <c r="B21" s="15" t="b">
        <f>'リレー種目'!B23</f>
        <v>0</v>
      </c>
      <c r="E21" s="15">
        <v>28</v>
      </c>
      <c r="F21" s="15">
        <v>5</v>
      </c>
      <c r="G21" s="15" t="e">
        <f>VLOOKUP('リレー種目'!G23,'コード一覧'!$S$2:$T$8,2,FALSE)+IF(H21=3,30,0)</f>
        <v>#N/A</v>
      </c>
      <c r="H21" s="15" t="e">
        <f>VLOOKUP('リレー種目'!D23,'コード一覧'!$L$2:$M$4,2,FALSE)</f>
        <v>#N/A</v>
      </c>
      <c r="I21" s="15" t="e">
        <f>VLOOKUP('リレー種目'!E23,'コード一覧'!$N$2:$O$3,2,FALSE)&amp;VLOOKUP('リレー種目'!F23,'コード一覧'!$P$2:$R$2,2,FALSE)</f>
        <v>#N/A</v>
      </c>
      <c r="J21" s="18" t="str">
        <f>'中間シート（リレー）'!A22&amp;'中間シート（リレー）'!B22&amp;"."&amp;'中間シート（リレー）'!C22</f>
        <v>0000.00</v>
      </c>
    </row>
    <row r="22" spans="2:10" ht="13.5">
      <c r="B22" s="15" t="b">
        <f>'リレー種目'!B24</f>
        <v>0</v>
      </c>
      <c r="E22" s="15">
        <v>28</v>
      </c>
      <c r="F22" s="15">
        <v>5</v>
      </c>
      <c r="G22" s="15" t="e">
        <f>VLOOKUP('リレー種目'!G24,'コード一覧'!$S$2:$T$8,2,FALSE)+IF(H22=3,30,0)</f>
        <v>#N/A</v>
      </c>
      <c r="H22" s="15" t="e">
        <f>VLOOKUP('リレー種目'!D24,'コード一覧'!$L$2:$M$4,2,FALSE)</f>
        <v>#N/A</v>
      </c>
      <c r="I22" s="15" t="e">
        <f>VLOOKUP('リレー種目'!E24,'コード一覧'!$N$2:$O$3,2,FALSE)&amp;VLOOKUP('リレー種目'!F24,'コード一覧'!$P$2:$R$2,2,FALSE)</f>
        <v>#N/A</v>
      </c>
      <c r="J22" s="18" t="str">
        <f>'中間シート（リレー）'!A23&amp;'中間シート（リレー）'!B23&amp;"."&amp;'中間シート（リレー）'!C23</f>
        <v>0000.00</v>
      </c>
    </row>
    <row r="23" spans="2:10" ht="13.5">
      <c r="B23" s="15" t="b">
        <f>'リレー種目'!B25</f>
        <v>0</v>
      </c>
      <c r="E23" s="15">
        <v>28</v>
      </c>
      <c r="F23" s="15">
        <v>5</v>
      </c>
      <c r="G23" s="15" t="e">
        <f>VLOOKUP('リレー種目'!G25,'コード一覧'!$S$2:$T$8,2,FALSE)+IF(H23=3,30,0)</f>
        <v>#N/A</v>
      </c>
      <c r="H23" s="15" t="e">
        <f>VLOOKUP('リレー種目'!D25,'コード一覧'!$L$2:$M$4,2,FALSE)</f>
        <v>#N/A</v>
      </c>
      <c r="I23" s="15" t="e">
        <f>VLOOKUP('リレー種目'!E25,'コード一覧'!$N$2:$O$3,2,FALSE)&amp;VLOOKUP('リレー種目'!F25,'コード一覧'!$P$2:$R$2,2,FALSE)</f>
        <v>#N/A</v>
      </c>
      <c r="J23" s="18" t="str">
        <f>'中間シート（リレー）'!A24&amp;'中間シート（リレー）'!B24&amp;"."&amp;'中間シート（リレー）'!C24</f>
        <v>0000.00</v>
      </c>
    </row>
    <row r="24" spans="2:10" ht="13.5">
      <c r="B24" s="15" t="b">
        <f>'リレー種目'!B26</f>
        <v>0</v>
      </c>
      <c r="E24" s="15">
        <v>28</v>
      </c>
      <c r="F24" s="15">
        <v>5</v>
      </c>
      <c r="G24" s="15" t="e">
        <f>VLOOKUP('リレー種目'!G26,'コード一覧'!$S$2:$T$8,2,FALSE)+IF(H24=3,30,0)</f>
        <v>#N/A</v>
      </c>
      <c r="H24" s="15" t="e">
        <f>VLOOKUP('リレー種目'!D26,'コード一覧'!$L$2:$M$4,2,FALSE)</f>
        <v>#N/A</v>
      </c>
      <c r="I24" s="15" t="e">
        <f>VLOOKUP('リレー種目'!E26,'コード一覧'!$N$2:$O$3,2,FALSE)&amp;VLOOKUP('リレー種目'!F26,'コード一覧'!$P$2:$R$2,2,FALSE)</f>
        <v>#N/A</v>
      </c>
      <c r="J24" s="18" t="str">
        <f>'中間シート（リレー）'!A25&amp;'中間シート（リレー）'!B25&amp;"."&amp;'中間シート（リレー）'!C25</f>
        <v>0000.00</v>
      </c>
    </row>
    <row r="25" spans="2:10" ht="13.5">
      <c r="B25" s="15" t="b">
        <f>'リレー種目'!B27</f>
        <v>0</v>
      </c>
      <c r="E25" s="15">
        <v>28</v>
      </c>
      <c r="F25" s="15">
        <v>5</v>
      </c>
      <c r="G25" s="15" t="e">
        <f>VLOOKUP('リレー種目'!G27,'コード一覧'!$S$2:$T$8,2,FALSE)+IF(H25=3,30,0)</f>
        <v>#N/A</v>
      </c>
      <c r="H25" s="15" t="e">
        <f>VLOOKUP('リレー種目'!D27,'コード一覧'!$L$2:$M$4,2,FALSE)</f>
        <v>#N/A</v>
      </c>
      <c r="I25" s="15" t="e">
        <f>VLOOKUP('リレー種目'!E27,'コード一覧'!$N$2:$O$3,2,FALSE)&amp;VLOOKUP('リレー種目'!F27,'コード一覧'!$P$2:$R$2,2,FALSE)</f>
        <v>#N/A</v>
      </c>
      <c r="J25" s="18" t="str">
        <f>'中間シート（リレー）'!A26&amp;'中間シート（リレー）'!B26&amp;"."&amp;'中間シート（リレー）'!C26</f>
        <v>0000.00</v>
      </c>
    </row>
    <row r="26" spans="2:10" ht="13.5">
      <c r="B26" s="15" t="b">
        <f>'リレー種目'!B28</f>
        <v>0</v>
      </c>
      <c r="E26" s="15">
        <v>28</v>
      </c>
      <c r="F26" s="15">
        <v>5</v>
      </c>
      <c r="G26" s="15" t="e">
        <f>VLOOKUP('リレー種目'!G28,'コード一覧'!$S$2:$T$8,2,FALSE)+IF(H26=3,30,0)</f>
        <v>#N/A</v>
      </c>
      <c r="H26" s="15" t="e">
        <f>VLOOKUP('リレー種目'!D28,'コード一覧'!$L$2:$M$4,2,FALSE)</f>
        <v>#N/A</v>
      </c>
      <c r="I26" s="15" t="e">
        <f>VLOOKUP('リレー種目'!E28,'コード一覧'!$N$2:$O$3,2,FALSE)&amp;VLOOKUP('リレー種目'!F28,'コード一覧'!$P$2:$R$2,2,FALSE)</f>
        <v>#N/A</v>
      </c>
      <c r="J26" s="18" t="str">
        <f>'中間シート（リレー）'!A27&amp;'中間シート（リレー）'!B27&amp;"."&amp;'中間シート（リレー）'!C27</f>
        <v>0000.00</v>
      </c>
    </row>
    <row r="27" spans="2:10" ht="13.5">
      <c r="B27" s="15" t="b">
        <f>'リレー種目'!B29</f>
        <v>0</v>
      </c>
      <c r="E27" s="15">
        <v>28</v>
      </c>
      <c r="F27" s="15">
        <v>5</v>
      </c>
      <c r="G27" s="15" t="e">
        <f>VLOOKUP('リレー種目'!G29,'コード一覧'!$S$2:$T$8,2,FALSE)+IF(H27=3,30,0)</f>
        <v>#N/A</v>
      </c>
      <c r="H27" s="15" t="e">
        <f>VLOOKUP('リレー種目'!D29,'コード一覧'!$L$2:$M$4,2,FALSE)</f>
        <v>#N/A</v>
      </c>
      <c r="I27" s="15" t="e">
        <f>VLOOKUP('リレー種目'!E29,'コード一覧'!$N$2:$O$3,2,FALSE)&amp;VLOOKUP('リレー種目'!F29,'コード一覧'!$P$2:$R$2,2,FALSE)</f>
        <v>#N/A</v>
      </c>
      <c r="J27" s="18" t="str">
        <f>'中間シート（リレー）'!A28&amp;'中間シート（リレー）'!B28&amp;"."&amp;'中間シート（リレー）'!C28</f>
        <v>0000.00</v>
      </c>
    </row>
    <row r="28" spans="2:10" ht="13.5">
      <c r="B28" s="15" t="b">
        <f>'リレー種目'!B30</f>
        <v>0</v>
      </c>
      <c r="E28" s="15">
        <v>28</v>
      </c>
      <c r="F28" s="15">
        <v>5</v>
      </c>
      <c r="G28" s="15" t="e">
        <f>VLOOKUP('リレー種目'!G30,'コード一覧'!$S$2:$T$8,2,FALSE)+IF(H28=3,30,0)</f>
        <v>#N/A</v>
      </c>
      <c r="H28" s="15" t="e">
        <f>VLOOKUP('リレー種目'!D30,'コード一覧'!$L$2:$M$4,2,FALSE)</f>
        <v>#N/A</v>
      </c>
      <c r="I28" s="15" t="e">
        <f>VLOOKUP('リレー種目'!E30,'コード一覧'!$N$2:$O$3,2,FALSE)&amp;VLOOKUP('リレー種目'!F30,'コード一覧'!$P$2:$R$2,2,FALSE)</f>
        <v>#N/A</v>
      </c>
      <c r="J28" s="18" t="str">
        <f>'中間シート（リレー）'!A29&amp;'中間シート（リレー）'!B29&amp;"."&amp;'中間シート（リレー）'!C29</f>
        <v>0000.00</v>
      </c>
    </row>
    <row r="29" spans="2:10" ht="13.5">
      <c r="B29" s="15" t="b">
        <f>'リレー種目'!B31</f>
        <v>0</v>
      </c>
      <c r="E29" s="15">
        <v>28</v>
      </c>
      <c r="F29" s="15">
        <v>5</v>
      </c>
      <c r="G29" s="15" t="e">
        <f>VLOOKUP('リレー種目'!G31,'コード一覧'!$S$2:$T$8,2,FALSE)+IF(H29=3,30,0)</f>
        <v>#N/A</v>
      </c>
      <c r="H29" s="15" t="e">
        <f>VLOOKUP('リレー種目'!D31,'コード一覧'!$L$2:$M$4,2,FALSE)</f>
        <v>#N/A</v>
      </c>
      <c r="I29" s="15" t="e">
        <f>VLOOKUP('リレー種目'!E31,'コード一覧'!$N$2:$O$3,2,FALSE)&amp;VLOOKUP('リレー種目'!F31,'コード一覧'!$P$2:$R$2,2,FALSE)</f>
        <v>#N/A</v>
      </c>
      <c r="J29" s="18" t="str">
        <f>'中間シート（リレー）'!A30&amp;'中間シート（リレー）'!B30&amp;"."&amp;'中間シート（リレー）'!C30</f>
        <v>0000.00</v>
      </c>
    </row>
    <row r="30" spans="2:10" ht="13.5">
      <c r="B30" s="15" t="b">
        <f>'リレー種目'!B32</f>
        <v>0</v>
      </c>
      <c r="E30" s="15">
        <v>28</v>
      </c>
      <c r="F30" s="15">
        <v>5</v>
      </c>
      <c r="G30" s="15" t="e">
        <f>VLOOKUP('リレー種目'!G32,'コード一覧'!$S$2:$T$8,2,FALSE)+IF(H30=3,30,0)</f>
        <v>#N/A</v>
      </c>
      <c r="H30" s="15" t="e">
        <f>VLOOKUP('リレー種目'!D32,'コード一覧'!$L$2:$M$4,2,FALSE)</f>
        <v>#N/A</v>
      </c>
      <c r="I30" s="15" t="e">
        <f>VLOOKUP('リレー種目'!E32,'コード一覧'!$N$2:$O$3,2,FALSE)&amp;VLOOKUP('リレー種目'!F32,'コード一覧'!$P$2:$R$2,2,FALSE)</f>
        <v>#N/A</v>
      </c>
      <c r="J30" s="18" t="str">
        <f>'中間シート（リレー）'!A31&amp;'中間シート（リレー）'!B31&amp;"."&amp;'中間シート（リレー）'!C31</f>
        <v>0000.00</v>
      </c>
    </row>
    <row r="31" spans="2:10" ht="13.5">
      <c r="B31" s="15" t="b">
        <f>'リレー種目'!B33</f>
        <v>0</v>
      </c>
      <c r="E31" s="15">
        <v>28</v>
      </c>
      <c r="F31" s="15">
        <v>5</v>
      </c>
      <c r="G31" s="15" t="e">
        <f>VLOOKUP('リレー種目'!G33,'コード一覧'!$S$2:$T$8,2,FALSE)+IF(H31=3,30,0)</f>
        <v>#N/A</v>
      </c>
      <c r="H31" s="15" t="e">
        <f>VLOOKUP('リレー種目'!D33,'コード一覧'!$L$2:$M$4,2,FALSE)</f>
        <v>#N/A</v>
      </c>
      <c r="I31" s="15" t="e">
        <f>VLOOKUP('リレー種目'!E33,'コード一覧'!$N$2:$O$3,2,FALSE)&amp;VLOOKUP('リレー種目'!F33,'コード一覧'!$P$2:$R$2,2,FALSE)</f>
        <v>#N/A</v>
      </c>
      <c r="J31" s="18" t="str">
        <f>'中間シート（リレー）'!A32&amp;'中間シート（リレー）'!B32&amp;"."&amp;'中間シート（リレー）'!C32</f>
        <v>0000.00</v>
      </c>
    </row>
    <row r="32" spans="2:10" ht="13.5">
      <c r="B32" s="15" t="b">
        <f>'リレー種目'!B34</f>
        <v>0</v>
      </c>
      <c r="E32" s="15">
        <v>28</v>
      </c>
      <c r="F32" s="15">
        <v>5</v>
      </c>
      <c r="G32" s="15" t="e">
        <f>VLOOKUP('リレー種目'!G34,'コード一覧'!$S$2:$T$8,2,FALSE)+IF(H32=3,30,0)</f>
        <v>#N/A</v>
      </c>
      <c r="H32" s="15" t="e">
        <f>VLOOKUP('リレー種目'!D34,'コード一覧'!$L$2:$M$4,2,FALSE)</f>
        <v>#N/A</v>
      </c>
      <c r="I32" s="15" t="e">
        <f>VLOOKUP('リレー種目'!E34,'コード一覧'!$N$2:$O$3,2,FALSE)&amp;VLOOKUP('リレー種目'!F34,'コード一覧'!$P$2:$R$2,2,FALSE)</f>
        <v>#N/A</v>
      </c>
      <c r="J32" s="18" t="str">
        <f>'中間シート（リレー）'!A33&amp;'中間シート（リレー）'!B33&amp;"."&amp;'中間シート（リレー）'!C33</f>
        <v>0000.00</v>
      </c>
    </row>
    <row r="33" spans="2:10" ht="13.5">
      <c r="B33" s="15" t="b">
        <f>'リレー種目'!B35</f>
        <v>0</v>
      </c>
      <c r="E33" s="15">
        <v>28</v>
      </c>
      <c r="F33" s="15">
        <v>5</v>
      </c>
      <c r="G33" s="15" t="e">
        <f>VLOOKUP('リレー種目'!G35,'コード一覧'!$S$2:$T$8,2,FALSE)+IF(H33=3,30,0)</f>
        <v>#N/A</v>
      </c>
      <c r="H33" s="15" t="e">
        <f>VLOOKUP('リレー種目'!D35,'コード一覧'!$L$2:$M$4,2,FALSE)</f>
        <v>#N/A</v>
      </c>
      <c r="I33" s="15" t="e">
        <f>VLOOKUP('リレー種目'!E35,'コード一覧'!$N$2:$O$3,2,FALSE)&amp;VLOOKUP('リレー種目'!F35,'コード一覧'!$P$2:$R$2,2,FALSE)</f>
        <v>#N/A</v>
      </c>
      <c r="J33" s="18" t="str">
        <f>'中間シート（リレー）'!A34&amp;'中間シート（リレー）'!B34&amp;"."&amp;'中間シート（リレー）'!C34</f>
        <v>0000.00</v>
      </c>
    </row>
    <row r="34" spans="2:10" ht="13.5">
      <c r="B34" s="15" t="b">
        <f>'リレー種目'!B36</f>
        <v>0</v>
      </c>
      <c r="E34" s="15">
        <v>28</v>
      </c>
      <c r="F34" s="15">
        <v>5</v>
      </c>
      <c r="G34" s="15" t="e">
        <f>VLOOKUP('リレー種目'!G36,'コード一覧'!$S$2:$T$8,2,FALSE)+IF(H34=3,30,0)</f>
        <v>#N/A</v>
      </c>
      <c r="H34" s="15" t="e">
        <f>VLOOKUP('リレー種目'!D36,'コード一覧'!$L$2:$M$4,2,FALSE)</f>
        <v>#N/A</v>
      </c>
      <c r="I34" s="15" t="e">
        <f>VLOOKUP('リレー種目'!E36,'コード一覧'!$N$2:$O$3,2,FALSE)&amp;VLOOKUP('リレー種目'!F36,'コード一覧'!$P$2:$R$2,2,FALSE)</f>
        <v>#N/A</v>
      </c>
      <c r="J34" s="18" t="str">
        <f>'中間シート（リレー）'!A35&amp;'中間シート（リレー）'!B35&amp;"."&amp;'中間シート（リレー）'!C35</f>
        <v>0000.00</v>
      </c>
    </row>
    <row r="35" spans="2:10" ht="13.5">
      <c r="B35" s="15" t="b">
        <f>'リレー種目'!B37</f>
        <v>0</v>
      </c>
      <c r="E35" s="15">
        <v>28</v>
      </c>
      <c r="F35" s="15">
        <v>5</v>
      </c>
      <c r="G35" s="15" t="e">
        <f>VLOOKUP('リレー種目'!G37,'コード一覧'!$S$2:$T$8,2,FALSE)+IF(H35=3,30,0)</f>
        <v>#N/A</v>
      </c>
      <c r="H35" s="15" t="e">
        <f>VLOOKUP('リレー種目'!D37,'コード一覧'!$L$2:$M$4,2,FALSE)</f>
        <v>#N/A</v>
      </c>
      <c r="I35" s="15" t="e">
        <f>VLOOKUP('リレー種目'!E37,'コード一覧'!$N$2:$O$3,2,FALSE)&amp;VLOOKUP('リレー種目'!F37,'コード一覧'!$P$2:$R$2,2,FALSE)</f>
        <v>#N/A</v>
      </c>
      <c r="J35" s="18" t="str">
        <f>'中間シート（リレー）'!A36&amp;'中間シート（リレー）'!B36&amp;"."&amp;'中間シート（リレー）'!C36</f>
        <v>0000.00</v>
      </c>
    </row>
    <row r="36" spans="2:10" ht="13.5">
      <c r="B36" s="15" t="b">
        <f>'リレー種目'!B38</f>
        <v>0</v>
      </c>
      <c r="E36" s="15">
        <v>28</v>
      </c>
      <c r="F36" s="15">
        <v>5</v>
      </c>
      <c r="G36" s="15" t="e">
        <f>VLOOKUP('リレー種目'!G38,'コード一覧'!$S$2:$T$8,2,FALSE)+IF(H36=3,30,0)</f>
        <v>#N/A</v>
      </c>
      <c r="H36" s="15" t="e">
        <f>VLOOKUP('リレー種目'!D38,'コード一覧'!$L$2:$M$4,2,FALSE)</f>
        <v>#N/A</v>
      </c>
      <c r="I36" s="15" t="e">
        <f>VLOOKUP('リレー種目'!E38,'コード一覧'!$N$2:$O$3,2,FALSE)&amp;VLOOKUP('リレー種目'!F38,'コード一覧'!$P$2:$R$2,2,FALSE)</f>
        <v>#N/A</v>
      </c>
      <c r="J36" s="18" t="str">
        <f>'中間シート（リレー）'!A37&amp;'中間シート（リレー）'!B37&amp;"."&amp;'中間シート（リレー）'!C37</f>
        <v>0000.00</v>
      </c>
    </row>
    <row r="37" spans="2:10" ht="13.5">
      <c r="B37" s="15" t="b">
        <f>'リレー種目'!B39</f>
        <v>0</v>
      </c>
      <c r="E37" s="15">
        <v>28</v>
      </c>
      <c r="F37" s="15">
        <v>5</v>
      </c>
      <c r="G37" s="15" t="e">
        <f>VLOOKUP('リレー種目'!G39,'コード一覧'!$S$2:$T$8,2,FALSE)+IF(H37=3,30,0)</f>
        <v>#N/A</v>
      </c>
      <c r="H37" s="15" t="e">
        <f>VLOOKUP('リレー種目'!D39,'コード一覧'!$L$2:$M$4,2,FALSE)</f>
        <v>#N/A</v>
      </c>
      <c r="I37" s="15" t="e">
        <f>VLOOKUP('リレー種目'!E39,'コード一覧'!$N$2:$O$3,2,FALSE)&amp;VLOOKUP('リレー種目'!F39,'コード一覧'!$P$2:$R$2,2,FALSE)</f>
        <v>#N/A</v>
      </c>
      <c r="J37" s="18" t="str">
        <f>'中間シート（リレー）'!A38&amp;'中間シート（リレー）'!B38&amp;"."&amp;'中間シート（リレー）'!C38</f>
        <v>0000.00</v>
      </c>
    </row>
    <row r="38" spans="2:10" ht="13.5">
      <c r="B38" s="15" t="b">
        <f>'リレー種目'!B40</f>
        <v>0</v>
      </c>
      <c r="E38" s="15">
        <v>28</v>
      </c>
      <c r="F38" s="15">
        <v>5</v>
      </c>
      <c r="G38" s="15" t="e">
        <f>VLOOKUP('リレー種目'!G40,'コード一覧'!$S$2:$T$8,2,FALSE)+IF(H38=3,30,0)</f>
        <v>#N/A</v>
      </c>
      <c r="H38" s="15" t="e">
        <f>VLOOKUP('リレー種目'!D40,'コード一覧'!$L$2:$M$4,2,FALSE)</f>
        <v>#N/A</v>
      </c>
      <c r="I38" s="15" t="e">
        <f>VLOOKUP('リレー種目'!E40,'コード一覧'!$N$2:$O$3,2,FALSE)&amp;VLOOKUP('リレー種目'!F40,'コード一覧'!$P$2:$R$2,2,FALSE)</f>
        <v>#N/A</v>
      </c>
      <c r="J38" s="18" t="str">
        <f>'中間シート（リレー）'!A39&amp;'中間シート（リレー）'!B39&amp;"."&amp;'中間シート（リレー）'!C39</f>
        <v>0000.00</v>
      </c>
    </row>
    <row r="39" spans="2:10" ht="13.5">
      <c r="B39" s="15" t="b">
        <f>'リレー種目'!B41</f>
        <v>0</v>
      </c>
      <c r="E39" s="15">
        <v>28</v>
      </c>
      <c r="F39" s="15">
        <v>5</v>
      </c>
      <c r="G39" s="15" t="e">
        <f>VLOOKUP('リレー種目'!G41,'コード一覧'!$S$2:$T$8,2,FALSE)+IF(H39=3,30,0)</f>
        <v>#N/A</v>
      </c>
      <c r="H39" s="15" t="e">
        <f>VLOOKUP('リレー種目'!D41,'コード一覧'!$L$2:$M$4,2,FALSE)</f>
        <v>#N/A</v>
      </c>
      <c r="I39" s="15" t="e">
        <f>VLOOKUP('リレー種目'!E41,'コード一覧'!$N$2:$O$3,2,FALSE)&amp;VLOOKUP('リレー種目'!F41,'コード一覧'!$P$2:$R$2,2,FALSE)</f>
        <v>#N/A</v>
      </c>
      <c r="J39" s="18" t="str">
        <f>'中間シート（リレー）'!A40&amp;'中間シート（リレー）'!B40&amp;"."&amp;'中間シート（リレー）'!C40</f>
        <v>0000.00</v>
      </c>
    </row>
    <row r="40" spans="2:10" ht="13.5">
      <c r="B40" s="15" t="b">
        <f>'リレー種目'!B42</f>
        <v>0</v>
      </c>
      <c r="E40" s="15">
        <v>28</v>
      </c>
      <c r="F40" s="15">
        <v>5</v>
      </c>
      <c r="G40" s="15" t="e">
        <f>VLOOKUP('リレー種目'!G42,'コード一覧'!$S$2:$T$8,2,FALSE)+IF(H40=3,30,0)</f>
        <v>#N/A</v>
      </c>
      <c r="H40" s="15" t="e">
        <f>VLOOKUP('リレー種目'!D42,'コード一覧'!$L$2:$M$4,2,FALSE)</f>
        <v>#N/A</v>
      </c>
      <c r="I40" s="15" t="e">
        <f>VLOOKUP('リレー種目'!E42,'コード一覧'!$N$2:$O$3,2,FALSE)&amp;VLOOKUP('リレー種目'!F42,'コード一覧'!$P$2:$R$2,2,FALSE)</f>
        <v>#N/A</v>
      </c>
      <c r="J40" s="18" t="str">
        <f>'中間シート（リレー）'!A41&amp;'中間シート（リレー）'!B41&amp;"."&amp;'中間シート（リレー）'!C41</f>
        <v>0000.00</v>
      </c>
    </row>
    <row r="41" spans="2:10" ht="13.5">
      <c r="B41" s="15" t="b">
        <f>'リレー種目'!B43</f>
        <v>0</v>
      </c>
      <c r="E41" s="15">
        <v>28</v>
      </c>
      <c r="F41" s="15">
        <v>5</v>
      </c>
      <c r="G41" s="15" t="e">
        <f>VLOOKUP('リレー種目'!G43,'コード一覧'!$S$2:$T$8,2,FALSE)+IF(H41=3,30,0)</f>
        <v>#N/A</v>
      </c>
      <c r="H41" s="15" t="e">
        <f>VLOOKUP('リレー種目'!D43,'コード一覧'!$L$2:$M$4,2,FALSE)</f>
        <v>#N/A</v>
      </c>
      <c r="I41" s="15" t="e">
        <f>VLOOKUP('リレー種目'!E43,'コード一覧'!$N$2:$O$3,2,FALSE)&amp;VLOOKUP('リレー種目'!F43,'コード一覧'!$P$2:$R$2,2,FALSE)</f>
        <v>#N/A</v>
      </c>
      <c r="J41" s="18" t="str">
        <f>'中間シート（リレー）'!A42&amp;'中間シート（リレー）'!B42&amp;"."&amp;'中間シート（リレー）'!C42</f>
        <v>0000.00</v>
      </c>
    </row>
    <row r="42" spans="2:10" ht="13.5">
      <c r="B42" s="15" t="b">
        <f>'リレー種目'!B44</f>
        <v>0</v>
      </c>
      <c r="E42" s="15">
        <v>28</v>
      </c>
      <c r="F42" s="15">
        <v>5</v>
      </c>
      <c r="G42" s="15" t="e">
        <f>VLOOKUP('リレー種目'!G44,'コード一覧'!$S$2:$T$8,2,FALSE)+IF(H42=3,30,0)</f>
        <v>#N/A</v>
      </c>
      <c r="H42" s="15" t="e">
        <f>VLOOKUP('リレー種目'!D44,'コード一覧'!$L$2:$M$4,2,FALSE)</f>
        <v>#N/A</v>
      </c>
      <c r="I42" s="15" t="e">
        <f>VLOOKUP('リレー種目'!E44,'コード一覧'!$N$2:$O$3,2,FALSE)&amp;VLOOKUP('リレー種目'!F44,'コード一覧'!$P$2:$R$2,2,FALSE)</f>
        <v>#N/A</v>
      </c>
      <c r="J42" s="18" t="str">
        <f>'中間シート（リレー）'!A43&amp;'中間シート（リレー）'!B43&amp;"."&amp;'中間シート（リレー）'!C43</f>
        <v>0000.00</v>
      </c>
    </row>
    <row r="43" spans="2:10" ht="13.5">
      <c r="B43" s="15" t="b">
        <f>'リレー種目'!B45</f>
        <v>0</v>
      </c>
      <c r="E43" s="15">
        <v>28</v>
      </c>
      <c r="F43" s="15">
        <v>5</v>
      </c>
      <c r="G43" s="15" t="e">
        <f>VLOOKUP('リレー種目'!G45,'コード一覧'!$S$2:$T$8,2,FALSE)+IF(H43=3,30,0)</f>
        <v>#N/A</v>
      </c>
      <c r="H43" s="15" t="e">
        <f>VLOOKUP('リレー種目'!D45,'コード一覧'!$L$2:$M$4,2,FALSE)</f>
        <v>#N/A</v>
      </c>
      <c r="I43" s="15" t="e">
        <f>VLOOKUP('リレー種目'!E45,'コード一覧'!$N$2:$O$3,2,FALSE)&amp;VLOOKUP('リレー種目'!F45,'コード一覧'!$P$2:$R$2,2,FALSE)</f>
        <v>#N/A</v>
      </c>
      <c r="J43" s="18" t="str">
        <f>'中間シート（リレー）'!A44&amp;'中間シート（リレー）'!B44&amp;"."&amp;'中間シート（リレー）'!C44</f>
        <v>0000.00</v>
      </c>
    </row>
    <row r="44" spans="2:10" ht="13.5">
      <c r="B44" s="15" t="b">
        <f>'リレー種目'!B46</f>
        <v>0</v>
      </c>
      <c r="E44" s="15">
        <v>28</v>
      </c>
      <c r="F44" s="15">
        <v>5</v>
      </c>
      <c r="G44" s="15" t="e">
        <f>VLOOKUP('リレー種目'!G46,'コード一覧'!$S$2:$T$8,2,FALSE)+IF(H44=3,30,0)</f>
        <v>#N/A</v>
      </c>
      <c r="H44" s="15" t="e">
        <f>VLOOKUP('リレー種目'!D46,'コード一覧'!$L$2:$M$4,2,FALSE)</f>
        <v>#N/A</v>
      </c>
      <c r="I44" s="15" t="e">
        <f>VLOOKUP('リレー種目'!E46,'コード一覧'!$N$2:$O$3,2,FALSE)&amp;VLOOKUP('リレー種目'!F46,'コード一覧'!$P$2:$R$2,2,FALSE)</f>
        <v>#N/A</v>
      </c>
      <c r="J44" s="18" t="str">
        <f>'中間シート（リレー）'!A45&amp;'中間シート（リレー）'!B45&amp;"."&amp;'中間シート（リレー）'!C45</f>
        <v>0000.00</v>
      </c>
    </row>
    <row r="45" spans="2:10" ht="13.5">
      <c r="B45" s="15" t="b">
        <f>'リレー種目'!B47</f>
        <v>0</v>
      </c>
      <c r="E45" s="15">
        <v>28</v>
      </c>
      <c r="F45" s="15">
        <v>5</v>
      </c>
      <c r="G45" s="15" t="e">
        <f>VLOOKUP('リレー種目'!G47,'コード一覧'!$S$2:$T$8,2,FALSE)+IF(H45=3,30,0)</f>
        <v>#N/A</v>
      </c>
      <c r="H45" s="15" t="e">
        <f>VLOOKUP('リレー種目'!D47,'コード一覧'!$L$2:$M$4,2,FALSE)</f>
        <v>#N/A</v>
      </c>
      <c r="I45" s="15" t="e">
        <f>VLOOKUP('リレー種目'!E47,'コード一覧'!$N$2:$O$3,2,FALSE)&amp;VLOOKUP('リレー種目'!F47,'コード一覧'!$P$2:$R$2,2,FALSE)</f>
        <v>#N/A</v>
      </c>
      <c r="J45" s="18" t="str">
        <f>'中間シート（リレー）'!A46&amp;'中間シート（リレー）'!B46&amp;"."&amp;'中間シート（リレー）'!C46</f>
        <v>0000.00</v>
      </c>
    </row>
    <row r="46" spans="2:10" ht="13.5">
      <c r="B46" s="15" t="b">
        <f>'リレー種目'!B48</f>
        <v>0</v>
      </c>
      <c r="E46" s="15">
        <v>28</v>
      </c>
      <c r="F46" s="15">
        <v>5</v>
      </c>
      <c r="G46" s="15" t="e">
        <f>VLOOKUP('リレー種目'!G48,'コード一覧'!$S$2:$T$8,2,FALSE)+IF(H46=3,30,0)</f>
        <v>#N/A</v>
      </c>
      <c r="H46" s="15" t="e">
        <f>VLOOKUP('リレー種目'!D48,'コード一覧'!$L$2:$M$4,2,FALSE)</f>
        <v>#N/A</v>
      </c>
      <c r="I46" s="15" t="e">
        <f>VLOOKUP('リレー種目'!E48,'コード一覧'!$N$2:$O$3,2,FALSE)&amp;VLOOKUP('リレー種目'!F48,'コード一覧'!$P$2:$R$2,2,FALSE)</f>
        <v>#N/A</v>
      </c>
      <c r="J46" s="18" t="str">
        <f>'中間シート（リレー）'!A47&amp;'中間シート（リレー）'!B47&amp;"."&amp;'中間シート（リレー）'!C47</f>
        <v>0000.00</v>
      </c>
    </row>
    <row r="47" spans="2:10" ht="13.5">
      <c r="B47" s="15" t="b">
        <f>'リレー種目'!B49</f>
        <v>0</v>
      </c>
      <c r="E47" s="15">
        <v>28</v>
      </c>
      <c r="F47" s="15">
        <v>5</v>
      </c>
      <c r="G47" s="15" t="e">
        <f>VLOOKUP('リレー種目'!G49,'コード一覧'!$S$2:$T$8,2,FALSE)+IF(H47=3,30,0)</f>
        <v>#N/A</v>
      </c>
      <c r="H47" s="15" t="e">
        <f>VLOOKUP('リレー種目'!D49,'コード一覧'!$L$2:$M$4,2,FALSE)</f>
        <v>#N/A</v>
      </c>
      <c r="I47" s="15" t="e">
        <f>VLOOKUP('リレー種目'!E49,'コード一覧'!$N$2:$O$3,2,FALSE)&amp;VLOOKUP('リレー種目'!F49,'コード一覧'!$P$2:$R$2,2,FALSE)</f>
        <v>#N/A</v>
      </c>
      <c r="J47" s="18" t="str">
        <f>'中間シート（リレー）'!A48&amp;'中間シート（リレー）'!B48&amp;"."&amp;'中間シート（リレー）'!C48</f>
        <v>0000.00</v>
      </c>
    </row>
    <row r="48" spans="2:10" ht="13.5">
      <c r="B48" s="15" t="b">
        <f>'リレー種目'!B50</f>
        <v>0</v>
      </c>
      <c r="E48" s="15">
        <v>28</v>
      </c>
      <c r="F48" s="15">
        <v>5</v>
      </c>
      <c r="G48" s="15" t="e">
        <f>VLOOKUP('リレー種目'!G50,'コード一覧'!$S$2:$T$8,2,FALSE)+IF(H48=3,30,0)</f>
        <v>#N/A</v>
      </c>
      <c r="H48" s="15" t="e">
        <f>VLOOKUP('リレー種目'!D50,'コード一覧'!$L$2:$M$4,2,FALSE)</f>
        <v>#N/A</v>
      </c>
      <c r="I48" s="15" t="e">
        <f>VLOOKUP('リレー種目'!E50,'コード一覧'!$N$2:$O$3,2,FALSE)&amp;VLOOKUP('リレー種目'!F50,'コード一覧'!$P$2:$R$2,2,FALSE)</f>
        <v>#N/A</v>
      </c>
      <c r="J48" s="18" t="str">
        <f>'中間シート（リレー）'!A49&amp;'中間シート（リレー）'!B49&amp;"."&amp;'中間シート（リレー）'!C49</f>
        <v>0000.00</v>
      </c>
    </row>
    <row r="49" spans="2:10" ht="13.5">
      <c r="B49" s="15" t="b">
        <f>'リレー種目'!B51</f>
        <v>0</v>
      </c>
      <c r="E49" s="15">
        <v>28</v>
      </c>
      <c r="F49" s="15">
        <v>5</v>
      </c>
      <c r="G49" s="15" t="e">
        <f>VLOOKUP('リレー種目'!G51,'コード一覧'!$S$2:$T$8,2,FALSE)+IF(H49=3,30,0)</f>
        <v>#N/A</v>
      </c>
      <c r="H49" s="15" t="e">
        <f>VLOOKUP('リレー種目'!D51,'コード一覧'!$L$2:$M$4,2,FALSE)</f>
        <v>#N/A</v>
      </c>
      <c r="I49" s="15" t="e">
        <f>VLOOKUP('リレー種目'!E51,'コード一覧'!$N$2:$O$3,2,FALSE)&amp;VLOOKUP('リレー種目'!F51,'コード一覧'!$P$2:$R$2,2,FALSE)</f>
        <v>#N/A</v>
      </c>
      <c r="J49" s="18" t="str">
        <f>'中間シート（リレー）'!A50&amp;'中間シート（リレー）'!B50&amp;"."&amp;'中間シート（リレー）'!C50</f>
        <v>0000.00</v>
      </c>
    </row>
    <row r="50" spans="2:10" ht="13.5">
      <c r="B50" s="15" t="b">
        <f>'リレー種目'!B52</f>
        <v>0</v>
      </c>
      <c r="E50" s="15">
        <v>28</v>
      </c>
      <c r="F50" s="15">
        <v>5</v>
      </c>
      <c r="G50" s="15" t="e">
        <f>VLOOKUP('リレー種目'!G52,'コード一覧'!$S$2:$T$8,2,FALSE)+IF(H50=3,30,0)</f>
        <v>#N/A</v>
      </c>
      <c r="H50" s="15" t="e">
        <f>VLOOKUP('リレー種目'!D52,'コード一覧'!$L$2:$M$4,2,FALSE)</f>
        <v>#N/A</v>
      </c>
      <c r="I50" s="15" t="e">
        <f>VLOOKUP('リレー種目'!E52,'コード一覧'!$N$2:$O$3,2,FALSE)&amp;VLOOKUP('リレー種目'!F52,'コード一覧'!$P$2:$R$2,2,FALSE)</f>
        <v>#N/A</v>
      </c>
      <c r="J50" s="18" t="str">
        <f>'中間シート（リレー）'!A51&amp;'中間シート（リレー）'!B51&amp;"."&amp;'中間シート（リレー）'!C51</f>
        <v>0000.00</v>
      </c>
    </row>
    <row r="51" spans="2:10" ht="13.5">
      <c r="B51" s="15" t="b">
        <f>'リレー種目'!B53</f>
        <v>0</v>
      </c>
      <c r="E51" s="15">
        <v>28</v>
      </c>
      <c r="F51" s="15">
        <v>5</v>
      </c>
      <c r="G51" s="15" t="e">
        <f>VLOOKUP('リレー種目'!G53,'コード一覧'!$S$2:$T$8,2,FALSE)+IF(H51=3,30,0)</f>
        <v>#N/A</v>
      </c>
      <c r="H51" s="15" t="e">
        <f>VLOOKUP('リレー種目'!D53,'コード一覧'!$L$2:$M$4,2,FALSE)</f>
        <v>#N/A</v>
      </c>
      <c r="I51" s="15" t="e">
        <f>VLOOKUP('リレー種目'!E53,'コード一覧'!$N$2:$O$3,2,FALSE)&amp;VLOOKUP('リレー種目'!F53,'コード一覧'!$P$2:$R$2,2,FALSE)</f>
        <v>#N/A</v>
      </c>
      <c r="J51" s="18" t="str">
        <f>'中間シート（リレー）'!A52&amp;'中間シート（リレー）'!B52&amp;"."&amp;'中間シート（リレー）'!C52</f>
        <v>0000.00</v>
      </c>
    </row>
    <row r="52" spans="2:10" ht="13.5">
      <c r="B52" s="15" t="b">
        <f>'リレー種目'!B54</f>
        <v>0</v>
      </c>
      <c r="E52" s="15">
        <v>28</v>
      </c>
      <c r="F52" s="15">
        <v>5</v>
      </c>
      <c r="G52" s="15" t="e">
        <f>VLOOKUP('リレー種目'!G54,'コード一覧'!$S$2:$T$8,2,FALSE)+IF(H52=3,30,0)</f>
        <v>#N/A</v>
      </c>
      <c r="H52" s="15" t="e">
        <f>VLOOKUP('リレー種目'!D54,'コード一覧'!$L$2:$M$4,2,FALSE)</f>
        <v>#N/A</v>
      </c>
      <c r="I52" s="15" t="e">
        <f>VLOOKUP('リレー種目'!E54,'コード一覧'!$N$2:$O$3,2,FALSE)&amp;VLOOKUP('リレー種目'!F54,'コード一覧'!$P$2:$R$2,2,FALSE)</f>
        <v>#N/A</v>
      </c>
      <c r="J52" s="18" t="str">
        <f>'中間シート（リレー）'!A53&amp;'中間シート（リレー）'!B53&amp;"."&amp;'中間シート（リレー）'!C53</f>
        <v>0000.00</v>
      </c>
    </row>
    <row r="53" spans="2:10" ht="13.5">
      <c r="B53" s="15" t="b">
        <f>'リレー種目'!B55</f>
        <v>0</v>
      </c>
      <c r="E53" s="15">
        <v>28</v>
      </c>
      <c r="F53" s="15">
        <v>5</v>
      </c>
      <c r="G53" s="15" t="e">
        <f>VLOOKUP('リレー種目'!G55,'コード一覧'!$S$2:$T$8,2,FALSE)+IF(H53=3,30,0)</f>
        <v>#N/A</v>
      </c>
      <c r="H53" s="15" t="e">
        <f>VLOOKUP('リレー種目'!D55,'コード一覧'!$L$2:$M$4,2,FALSE)</f>
        <v>#N/A</v>
      </c>
      <c r="I53" s="15" t="e">
        <f>VLOOKUP('リレー種目'!E55,'コード一覧'!$N$2:$O$3,2,FALSE)&amp;VLOOKUP('リレー種目'!F55,'コード一覧'!$P$2:$R$2,2,FALSE)</f>
        <v>#N/A</v>
      </c>
      <c r="J53" s="18" t="str">
        <f>'中間シート（リレー）'!A54&amp;'中間シート（リレー）'!B54&amp;"."&amp;'中間シート（リレー）'!C54</f>
        <v>0000.00</v>
      </c>
    </row>
    <row r="54" spans="2:10" ht="13.5">
      <c r="B54" s="15" t="b">
        <f>'リレー種目'!B56</f>
        <v>0</v>
      </c>
      <c r="E54" s="15">
        <v>28</v>
      </c>
      <c r="F54" s="15">
        <v>5</v>
      </c>
      <c r="G54" s="15" t="e">
        <f>VLOOKUP('リレー種目'!G56,'コード一覧'!$S$2:$T$8,2,FALSE)+IF(H54=3,30,0)</f>
        <v>#N/A</v>
      </c>
      <c r="H54" s="15" t="e">
        <f>VLOOKUP('リレー種目'!D56,'コード一覧'!$L$2:$M$4,2,FALSE)</f>
        <v>#N/A</v>
      </c>
      <c r="I54" s="15" t="e">
        <f>VLOOKUP('リレー種目'!E56,'コード一覧'!$N$2:$O$3,2,FALSE)&amp;VLOOKUP('リレー種目'!F56,'コード一覧'!$P$2:$R$2,2,FALSE)</f>
        <v>#N/A</v>
      </c>
      <c r="J54" s="18" t="str">
        <f>'中間シート（リレー）'!A55&amp;'中間シート（リレー）'!B55&amp;"."&amp;'中間シート（リレー）'!C55</f>
        <v>0000.00</v>
      </c>
    </row>
    <row r="55" spans="2:10" ht="13.5">
      <c r="B55" s="15" t="b">
        <f>'リレー種目'!B57</f>
        <v>0</v>
      </c>
      <c r="E55" s="15">
        <v>28</v>
      </c>
      <c r="F55" s="15">
        <v>5</v>
      </c>
      <c r="G55" s="15" t="e">
        <f>VLOOKUP('リレー種目'!G57,'コード一覧'!$S$2:$T$8,2,FALSE)+IF(H55=3,30,0)</f>
        <v>#N/A</v>
      </c>
      <c r="H55" s="15" t="e">
        <f>VLOOKUP('リレー種目'!D57,'コード一覧'!$L$2:$M$4,2,FALSE)</f>
        <v>#N/A</v>
      </c>
      <c r="I55" s="15" t="e">
        <f>VLOOKUP('リレー種目'!E57,'コード一覧'!$N$2:$O$3,2,FALSE)&amp;VLOOKUP('リレー種目'!F57,'コード一覧'!$P$2:$R$2,2,FALSE)</f>
        <v>#N/A</v>
      </c>
      <c r="J55" s="18" t="str">
        <f>'中間シート（リレー）'!A56&amp;'中間シート（リレー）'!B56&amp;"."&amp;'中間シート（リレー）'!C56</f>
        <v>0000.00</v>
      </c>
    </row>
    <row r="56" spans="2:10" ht="13.5">
      <c r="B56" s="15" t="b">
        <f>'リレー種目'!B58</f>
        <v>0</v>
      </c>
      <c r="E56" s="15">
        <v>28</v>
      </c>
      <c r="F56" s="15">
        <v>5</v>
      </c>
      <c r="G56" s="15" t="e">
        <f>VLOOKUP('リレー種目'!G58,'コード一覧'!$S$2:$T$8,2,FALSE)+IF(H56=3,30,0)</f>
        <v>#N/A</v>
      </c>
      <c r="H56" s="15" t="e">
        <f>VLOOKUP('リレー種目'!D58,'コード一覧'!$L$2:$M$4,2,FALSE)</f>
        <v>#N/A</v>
      </c>
      <c r="I56" s="15" t="e">
        <f>VLOOKUP('リレー種目'!E58,'コード一覧'!$N$2:$O$3,2,FALSE)&amp;VLOOKUP('リレー種目'!F58,'コード一覧'!$P$2:$R$2,2,FALSE)</f>
        <v>#N/A</v>
      </c>
      <c r="J56" s="18" t="str">
        <f>'中間シート（リレー）'!A57&amp;'中間シート（リレー）'!B57&amp;"."&amp;'中間シート（リレー）'!C57</f>
        <v>0000.00</v>
      </c>
    </row>
    <row r="57" spans="2:10" ht="13.5">
      <c r="B57" s="15" t="b">
        <f>'リレー種目'!B59</f>
        <v>0</v>
      </c>
      <c r="E57" s="15">
        <v>28</v>
      </c>
      <c r="F57" s="15">
        <v>5</v>
      </c>
      <c r="G57" s="15" t="e">
        <f>VLOOKUP('リレー種目'!G59,'コード一覧'!$S$2:$T$8,2,FALSE)+IF(H57=3,30,0)</f>
        <v>#N/A</v>
      </c>
      <c r="H57" s="15" t="e">
        <f>VLOOKUP('リレー種目'!D59,'コード一覧'!$L$2:$M$4,2,FALSE)</f>
        <v>#N/A</v>
      </c>
      <c r="I57" s="15" t="e">
        <f>VLOOKUP('リレー種目'!E59,'コード一覧'!$N$2:$O$3,2,FALSE)&amp;VLOOKUP('リレー種目'!F59,'コード一覧'!$P$2:$R$2,2,FALSE)</f>
        <v>#N/A</v>
      </c>
      <c r="J57" s="18" t="str">
        <f>'中間シート（リレー）'!A58&amp;'中間シート（リレー）'!B58&amp;"."&amp;'中間シート（リレー）'!C58</f>
        <v>0000.00</v>
      </c>
    </row>
    <row r="58" spans="2:10" ht="13.5">
      <c r="B58" s="15" t="b">
        <f>'リレー種目'!B60</f>
        <v>0</v>
      </c>
      <c r="E58" s="15">
        <v>28</v>
      </c>
      <c r="F58" s="15">
        <v>5</v>
      </c>
      <c r="G58" s="15" t="e">
        <f>VLOOKUP('リレー種目'!G60,'コード一覧'!$S$2:$T$8,2,FALSE)+IF(H58=3,30,0)</f>
        <v>#N/A</v>
      </c>
      <c r="H58" s="15" t="e">
        <f>VLOOKUP('リレー種目'!D60,'コード一覧'!$L$2:$M$4,2,FALSE)</f>
        <v>#N/A</v>
      </c>
      <c r="I58" s="15" t="e">
        <f>VLOOKUP('リレー種目'!E60,'コード一覧'!$N$2:$O$3,2,FALSE)&amp;VLOOKUP('リレー種目'!F60,'コード一覧'!$P$2:$R$2,2,FALSE)</f>
        <v>#N/A</v>
      </c>
      <c r="J58" s="18" t="str">
        <f>'中間シート（リレー）'!A59&amp;'中間シート（リレー）'!B59&amp;"."&amp;'中間シート（リレー）'!C59</f>
        <v>0000.00</v>
      </c>
    </row>
    <row r="59" spans="2:10" ht="13.5">
      <c r="B59" s="15" t="b">
        <f>'リレー種目'!B61</f>
        <v>0</v>
      </c>
      <c r="E59" s="15">
        <v>28</v>
      </c>
      <c r="F59" s="15">
        <v>5</v>
      </c>
      <c r="G59" s="15" t="e">
        <f>VLOOKUP('リレー種目'!G61,'コード一覧'!$S$2:$T$8,2,FALSE)+IF(H59=3,30,0)</f>
        <v>#N/A</v>
      </c>
      <c r="H59" s="15" t="e">
        <f>VLOOKUP('リレー種目'!D61,'コード一覧'!$L$2:$M$4,2,FALSE)</f>
        <v>#N/A</v>
      </c>
      <c r="I59" s="15" t="e">
        <f>VLOOKUP('リレー種目'!E61,'コード一覧'!$N$2:$O$3,2,FALSE)&amp;VLOOKUP('リレー種目'!F61,'コード一覧'!$P$2:$R$2,2,FALSE)</f>
        <v>#N/A</v>
      </c>
      <c r="J59" s="18" t="str">
        <f>'中間シート（リレー）'!A60&amp;'中間シート（リレー）'!B60&amp;"."&amp;'中間シート（リレー）'!C60</f>
        <v>0000.00</v>
      </c>
    </row>
    <row r="60" spans="2:10" ht="13.5">
      <c r="B60" s="15" t="b">
        <f>'リレー種目'!B62</f>
        <v>0</v>
      </c>
      <c r="E60" s="15">
        <v>28</v>
      </c>
      <c r="F60" s="15">
        <v>5</v>
      </c>
      <c r="G60" s="15" t="e">
        <f>VLOOKUP('リレー種目'!G62,'コード一覧'!$S$2:$T$8,2,FALSE)+IF(H60=3,30,0)</f>
        <v>#N/A</v>
      </c>
      <c r="H60" s="15" t="e">
        <f>VLOOKUP('リレー種目'!D62,'コード一覧'!$L$2:$M$4,2,FALSE)</f>
        <v>#N/A</v>
      </c>
      <c r="I60" s="15" t="e">
        <f>VLOOKUP('リレー種目'!E62,'コード一覧'!$N$2:$O$3,2,FALSE)&amp;VLOOKUP('リレー種目'!F62,'コード一覧'!$P$2:$R$2,2,FALSE)</f>
        <v>#N/A</v>
      </c>
      <c r="J60" s="18" t="str">
        <f>'中間シート（リレー）'!A61&amp;'中間シート（リレー）'!B61&amp;"."&amp;'中間シート（リレー）'!C61</f>
        <v>0000.00</v>
      </c>
    </row>
    <row r="61" spans="2:10" ht="13.5">
      <c r="B61" s="15" t="b">
        <f>'リレー種目'!B63</f>
        <v>0</v>
      </c>
      <c r="E61" s="15">
        <v>28</v>
      </c>
      <c r="F61" s="15">
        <v>5</v>
      </c>
      <c r="G61" s="15" t="e">
        <f>VLOOKUP('リレー種目'!G63,'コード一覧'!$S$2:$T$8,2,FALSE)+IF(H61=3,30,0)</f>
        <v>#N/A</v>
      </c>
      <c r="H61" s="15" t="e">
        <f>VLOOKUP('リレー種目'!D63,'コード一覧'!$L$2:$M$4,2,FALSE)</f>
        <v>#N/A</v>
      </c>
      <c r="I61" s="15" t="e">
        <f>VLOOKUP('リレー種目'!E63,'コード一覧'!$N$2:$O$3,2,FALSE)&amp;VLOOKUP('リレー種目'!F63,'コード一覧'!$P$2:$R$2,2,FALSE)</f>
        <v>#N/A</v>
      </c>
      <c r="J61" s="18" t="str">
        <f>'中間シート（リレー）'!A62&amp;'中間シート（リレー）'!B62&amp;"."&amp;'中間シート（リレー）'!C62</f>
        <v>0000.00</v>
      </c>
    </row>
    <row r="62" spans="2:10" ht="13.5">
      <c r="B62" s="15" t="b">
        <f>'リレー種目'!B64</f>
        <v>0</v>
      </c>
      <c r="E62" s="15">
        <v>28</v>
      </c>
      <c r="F62" s="15">
        <v>5</v>
      </c>
      <c r="G62" s="15" t="e">
        <f>VLOOKUP('リレー種目'!G64,'コード一覧'!$S$2:$T$8,2,FALSE)+IF(H62=3,30,0)</f>
        <v>#N/A</v>
      </c>
      <c r="H62" s="15" t="e">
        <f>VLOOKUP('リレー種目'!D64,'コード一覧'!$L$2:$M$4,2,FALSE)</f>
        <v>#N/A</v>
      </c>
      <c r="I62" s="15" t="e">
        <f>VLOOKUP('リレー種目'!E64,'コード一覧'!$N$2:$O$3,2,FALSE)&amp;VLOOKUP('リレー種目'!F64,'コード一覧'!$P$2:$R$2,2,FALSE)</f>
        <v>#N/A</v>
      </c>
      <c r="J62" s="18" t="str">
        <f>'中間シート（リレー）'!A63&amp;'中間シート（リレー）'!B63&amp;"."&amp;'中間シート（リレー）'!C63</f>
        <v>0000.00</v>
      </c>
    </row>
    <row r="63" spans="2:10" ht="13.5">
      <c r="B63" s="15" t="b">
        <f>'リレー種目'!B65</f>
        <v>0</v>
      </c>
      <c r="E63" s="15">
        <v>28</v>
      </c>
      <c r="F63" s="15">
        <v>5</v>
      </c>
      <c r="G63" s="15" t="e">
        <f>VLOOKUP('リレー種目'!G65,'コード一覧'!$S$2:$T$8,2,FALSE)+IF(H63=3,30,0)</f>
        <v>#N/A</v>
      </c>
      <c r="H63" s="15" t="e">
        <f>VLOOKUP('リレー種目'!D65,'コード一覧'!$L$2:$M$4,2,FALSE)</f>
        <v>#N/A</v>
      </c>
      <c r="I63" s="15" t="e">
        <f>VLOOKUP('リレー種目'!E65,'コード一覧'!$N$2:$O$3,2,FALSE)&amp;VLOOKUP('リレー種目'!F65,'コード一覧'!$P$2:$R$2,2,FALSE)</f>
        <v>#N/A</v>
      </c>
      <c r="J63" s="18" t="str">
        <f>'中間シート（リレー）'!A64&amp;'中間シート（リレー）'!B64&amp;"."&amp;'中間シート（リレー）'!C64</f>
        <v>0000.00</v>
      </c>
    </row>
    <row r="64" spans="2:10" ht="13.5">
      <c r="B64" s="15" t="b">
        <f>'リレー種目'!B66</f>
        <v>0</v>
      </c>
      <c r="E64" s="15">
        <v>28</v>
      </c>
      <c r="F64" s="15">
        <v>5</v>
      </c>
      <c r="G64" s="15" t="e">
        <f>VLOOKUP('リレー種目'!G66,'コード一覧'!$S$2:$T$8,2,FALSE)+IF(H64=3,30,0)</f>
        <v>#N/A</v>
      </c>
      <c r="H64" s="15" t="e">
        <f>VLOOKUP('リレー種目'!D66,'コード一覧'!$L$2:$M$4,2,FALSE)</f>
        <v>#N/A</v>
      </c>
      <c r="I64" s="15" t="e">
        <f>VLOOKUP('リレー種目'!E66,'コード一覧'!$N$2:$O$3,2,FALSE)&amp;VLOOKUP('リレー種目'!F66,'コード一覧'!$P$2:$R$2,2,FALSE)</f>
        <v>#N/A</v>
      </c>
      <c r="J64" s="18" t="str">
        <f>'中間シート（リレー）'!A65&amp;'中間シート（リレー）'!B65&amp;"."&amp;'中間シート（リレー）'!C65</f>
        <v>0000.00</v>
      </c>
    </row>
    <row r="65" spans="2:10" ht="13.5">
      <c r="B65" s="15" t="b">
        <f>'リレー種目'!B67</f>
        <v>0</v>
      </c>
      <c r="E65" s="15">
        <v>28</v>
      </c>
      <c r="F65" s="15">
        <v>5</v>
      </c>
      <c r="G65" s="15" t="e">
        <f>VLOOKUP('リレー種目'!G67,'コード一覧'!$S$2:$T$8,2,FALSE)+IF(H65=3,30,0)</f>
        <v>#N/A</v>
      </c>
      <c r="H65" s="15" t="e">
        <f>VLOOKUP('リレー種目'!D67,'コード一覧'!$L$2:$M$4,2,FALSE)</f>
        <v>#N/A</v>
      </c>
      <c r="I65" s="15" t="e">
        <f>VLOOKUP('リレー種目'!E67,'コード一覧'!$N$2:$O$3,2,FALSE)&amp;VLOOKUP('リレー種目'!F67,'コード一覧'!$P$2:$R$2,2,FALSE)</f>
        <v>#N/A</v>
      </c>
      <c r="J65" s="18" t="str">
        <f>'中間シート（リレー）'!A66&amp;'中間シート（リレー）'!B66&amp;"."&amp;'中間シート（リレー）'!C66</f>
        <v>0000.00</v>
      </c>
    </row>
    <row r="66" spans="2:10" ht="13.5">
      <c r="B66" s="15" t="b">
        <f>'リレー種目'!B68</f>
        <v>0</v>
      </c>
      <c r="E66" s="15">
        <v>28</v>
      </c>
      <c r="F66" s="15">
        <v>5</v>
      </c>
      <c r="G66" s="15" t="e">
        <f>VLOOKUP('リレー種目'!G68,'コード一覧'!$S$2:$T$8,2,FALSE)+IF(H66=3,30,0)</f>
        <v>#N/A</v>
      </c>
      <c r="H66" s="15" t="e">
        <f>VLOOKUP('リレー種目'!D68,'コード一覧'!$L$2:$M$4,2,FALSE)</f>
        <v>#N/A</v>
      </c>
      <c r="I66" s="15" t="e">
        <f>VLOOKUP('リレー種目'!E68,'コード一覧'!$N$2:$O$3,2,FALSE)&amp;VLOOKUP('リレー種目'!F68,'コード一覧'!$P$2:$R$2,2,FALSE)</f>
        <v>#N/A</v>
      </c>
      <c r="J66" s="18" t="str">
        <f>'中間シート（リレー）'!A67&amp;'中間シート（リレー）'!B67&amp;"."&amp;'中間シート（リレー）'!C67</f>
        <v>0000.00</v>
      </c>
    </row>
    <row r="67" spans="2:10" ht="13.5">
      <c r="B67" s="15" t="b">
        <f>'リレー種目'!B69</f>
        <v>0</v>
      </c>
      <c r="E67" s="15">
        <v>28</v>
      </c>
      <c r="F67" s="15">
        <v>5</v>
      </c>
      <c r="G67" s="15" t="e">
        <f>VLOOKUP('リレー種目'!G69,'コード一覧'!$S$2:$T$8,2,FALSE)+IF(H67=3,30,0)</f>
        <v>#N/A</v>
      </c>
      <c r="H67" s="15" t="e">
        <f>VLOOKUP('リレー種目'!D69,'コード一覧'!$L$2:$M$4,2,FALSE)</f>
        <v>#N/A</v>
      </c>
      <c r="I67" s="15" t="e">
        <f>VLOOKUP('リレー種目'!E69,'コード一覧'!$N$2:$O$3,2,FALSE)&amp;VLOOKUP('リレー種目'!F69,'コード一覧'!$P$2:$R$2,2,FALSE)</f>
        <v>#N/A</v>
      </c>
      <c r="J67" s="18" t="str">
        <f>'中間シート（リレー）'!A68&amp;'中間シート（リレー）'!B68&amp;"."&amp;'中間シート（リレー）'!C68</f>
        <v>0000.00</v>
      </c>
    </row>
    <row r="68" spans="2:10" ht="13.5">
      <c r="B68" s="15" t="b">
        <f>'リレー種目'!B70</f>
        <v>0</v>
      </c>
      <c r="E68" s="15">
        <v>28</v>
      </c>
      <c r="F68" s="15">
        <v>5</v>
      </c>
      <c r="G68" s="15" t="e">
        <f>VLOOKUP('リレー種目'!G70,'コード一覧'!$S$2:$T$8,2,FALSE)+IF(H68=3,30,0)</f>
        <v>#N/A</v>
      </c>
      <c r="H68" s="15" t="e">
        <f>VLOOKUP('リレー種目'!D70,'コード一覧'!$L$2:$M$4,2,FALSE)</f>
        <v>#N/A</v>
      </c>
      <c r="I68" s="15" t="e">
        <f>VLOOKUP('リレー種目'!E70,'コード一覧'!$N$2:$O$3,2,FALSE)&amp;VLOOKUP('リレー種目'!F70,'コード一覧'!$P$2:$R$2,2,FALSE)</f>
        <v>#N/A</v>
      </c>
      <c r="J68" s="18" t="str">
        <f>'中間シート（リレー）'!A69&amp;'中間シート（リレー）'!B69&amp;"."&amp;'中間シート（リレー）'!C69</f>
        <v>0000.00</v>
      </c>
    </row>
    <row r="69" spans="2:10" ht="13.5">
      <c r="B69" s="15" t="b">
        <f>'リレー種目'!B71</f>
        <v>0</v>
      </c>
      <c r="E69" s="15">
        <v>28</v>
      </c>
      <c r="F69" s="15">
        <v>5</v>
      </c>
      <c r="G69" s="15" t="e">
        <f>VLOOKUP('リレー種目'!G71,'コード一覧'!$S$2:$T$8,2,FALSE)+IF(H69=3,30,0)</f>
        <v>#N/A</v>
      </c>
      <c r="H69" s="15" t="e">
        <f>VLOOKUP('リレー種目'!D71,'コード一覧'!$L$2:$M$4,2,FALSE)</f>
        <v>#N/A</v>
      </c>
      <c r="I69" s="15" t="e">
        <f>VLOOKUP('リレー種目'!E71,'コード一覧'!$N$2:$O$3,2,FALSE)&amp;VLOOKUP('リレー種目'!F71,'コード一覧'!$P$2:$R$2,2,FALSE)</f>
        <v>#N/A</v>
      </c>
      <c r="J69" s="18" t="str">
        <f>'中間シート（リレー）'!A70&amp;'中間シート（リレー）'!B70&amp;"."&amp;'中間シート（リレー）'!C70</f>
        <v>0000.00</v>
      </c>
    </row>
    <row r="70" spans="2:10" ht="13.5">
      <c r="B70" s="15" t="b">
        <f>'リレー種目'!B72</f>
        <v>0</v>
      </c>
      <c r="E70" s="15">
        <v>28</v>
      </c>
      <c r="F70" s="15">
        <v>5</v>
      </c>
      <c r="G70" s="15" t="e">
        <f>VLOOKUP('リレー種目'!G72,'コード一覧'!$S$2:$T$8,2,FALSE)+IF(H70=3,30,0)</f>
        <v>#N/A</v>
      </c>
      <c r="H70" s="15" t="e">
        <f>VLOOKUP('リレー種目'!D72,'コード一覧'!$L$2:$M$4,2,FALSE)</f>
        <v>#N/A</v>
      </c>
      <c r="I70" s="15" t="e">
        <f>VLOOKUP('リレー種目'!E72,'コード一覧'!$N$2:$O$3,2,FALSE)&amp;VLOOKUP('リレー種目'!F72,'コード一覧'!$P$2:$R$2,2,FALSE)</f>
        <v>#N/A</v>
      </c>
      <c r="J70" s="18" t="str">
        <f>'中間シート（リレー）'!A71&amp;'中間シート（リレー）'!B71&amp;"."&amp;'中間シート（リレー）'!C71</f>
        <v>0000.00</v>
      </c>
    </row>
    <row r="71" spans="2:10" ht="13.5">
      <c r="B71" s="15" t="b">
        <f>'リレー種目'!B73</f>
        <v>0</v>
      </c>
      <c r="E71" s="15">
        <v>28</v>
      </c>
      <c r="F71" s="15">
        <v>5</v>
      </c>
      <c r="G71" s="15" t="e">
        <f>VLOOKUP('リレー種目'!G73,'コード一覧'!$S$2:$T$8,2,FALSE)+IF(H71=3,30,0)</f>
        <v>#N/A</v>
      </c>
      <c r="H71" s="15" t="e">
        <f>VLOOKUP('リレー種目'!D73,'コード一覧'!$L$2:$M$4,2,FALSE)</f>
        <v>#N/A</v>
      </c>
      <c r="I71" s="15" t="e">
        <f>VLOOKUP('リレー種目'!E73,'コード一覧'!$N$2:$O$3,2,FALSE)&amp;VLOOKUP('リレー種目'!F73,'コード一覧'!$P$2:$R$2,2,FALSE)</f>
        <v>#N/A</v>
      </c>
      <c r="J71" s="18" t="str">
        <f>'中間シート（リレー）'!A72&amp;'中間シート（リレー）'!B72&amp;"."&amp;'中間シート（リレー）'!C72</f>
        <v>0000.00</v>
      </c>
    </row>
    <row r="72" spans="2:10" ht="13.5">
      <c r="B72" s="15" t="b">
        <f>'リレー種目'!B74</f>
        <v>0</v>
      </c>
      <c r="E72" s="15">
        <v>28</v>
      </c>
      <c r="F72" s="15">
        <v>5</v>
      </c>
      <c r="G72" s="15" t="e">
        <f>VLOOKUP('リレー種目'!G74,'コード一覧'!$S$2:$T$8,2,FALSE)+IF(H72=3,30,0)</f>
        <v>#N/A</v>
      </c>
      <c r="H72" s="15" t="e">
        <f>VLOOKUP('リレー種目'!D74,'コード一覧'!$L$2:$M$4,2,FALSE)</f>
        <v>#N/A</v>
      </c>
      <c r="I72" s="15" t="e">
        <f>VLOOKUP('リレー種目'!E74,'コード一覧'!$N$2:$O$3,2,FALSE)&amp;VLOOKUP('リレー種目'!F74,'コード一覧'!$P$2:$R$2,2,FALSE)</f>
        <v>#N/A</v>
      </c>
      <c r="J72" s="18" t="str">
        <f>'中間シート（リレー）'!A73&amp;'中間シート（リレー）'!B73&amp;"."&amp;'中間シート（リレー）'!C73</f>
        <v>0000.00</v>
      </c>
    </row>
    <row r="73" spans="2:10" ht="13.5">
      <c r="B73" s="15" t="b">
        <f>'リレー種目'!B75</f>
        <v>0</v>
      </c>
      <c r="E73" s="15">
        <v>28</v>
      </c>
      <c r="F73" s="15">
        <v>5</v>
      </c>
      <c r="G73" s="15" t="e">
        <f>VLOOKUP('リレー種目'!G75,'コード一覧'!$S$2:$T$8,2,FALSE)+IF(H73=3,30,0)</f>
        <v>#N/A</v>
      </c>
      <c r="H73" s="15" t="e">
        <f>VLOOKUP('リレー種目'!D75,'コード一覧'!$L$2:$M$4,2,FALSE)</f>
        <v>#N/A</v>
      </c>
      <c r="I73" s="15" t="e">
        <f>VLOOKUP('リレー種目'!E75,'コード一覧'!$N$2:$O$3,2,FALSE)&amp;VLOOKUP('リレー種目'!F75,'コード一覧'!$P$2:$R$2,2,FALSE)</f>
        <v>#N/A</v>
      </c>
      <c r="J73" s="18" t="str">
        <f>'中間シート（リレー）'!A74&amp;'中間シート（リレー）'!B74&amp;"."&amp;'中間シート（リレー）'!C74</f>
        <v>0000.00</v>
      </c>
    </row>
    <row r="74" spans="2:10" ht="13.5">
      <c r="B74" s="15" t="b">
        <f>'リレー種目'!B76</f>
        <v>0</v>
      </c>
      <c r="E74" s="15">
        <v>28</v>
      </c>
      <c r="F74" s="15">
        <v>5</v>
      </c>
      <c r="G74" s="15" t="e">
        <f>VLOOKUP('リレー種目'!G76,'コード一覧'!$S$2:$T$8,2,FALSE)+IF(H74=3,30,0)</f>
        <v>#N/A</v>
      </c>
      <c r="H74" s="15" t="e">
        <f>VLOOKUP('リレー種目'!D76,'コード一覧'!$L$2:$M$4,2,FALSE)</f>
        <v>#N/A</v>
      </c>
      <c r="I74" s="15" t="e">
        <f>VLOOKUP('リレー種目'!E76,'コード一覧'!$N$2:$O$3,2,FALSE)&amp;VLOOKUP('リレー種目'!F76,'コード一覧'!$P$2:$R$2,2,FALSE)</f>
        <v>#N/A</v>
      </c>
      <c r="J74" s="18" t="str">
        <f>'中間シート（リレー）'!A75&amp;'中間シート（リレー）'!B75&amp;"."&amp;'中間シート（リレー）'!C75</f>
        <v>0000.00</v>
      </c>
    </row>
    <row r="75" spans="2:10" ht="13.5">
      <c r="B75" s="15" t="b">
        <f>'リレー種目'!B77</f>
        <v>0</v>
      </c>
      <c r="E75" s="15">
        <v>28</v>
      </c>
      <c r="F75" s="15">
        <v>5</v>
      </c>
      <c r="G75" s="15" t="e">
        <f>VLOOKUP('リレー種目'!G77,'コード一覧'!$S$2:$T$8,2,FALSE)+IF(H75=3,30,0)</f>
        <v>#N/A</v>
      </c>
      <c r="H75" s="15" t="e">
        <f>VLOOKUP('リレー種目'!D77,'コード一覧'!$L$2:$M$4,2,FALSE)</f>
        <v>#N/A</v>
      </c>
      <c r="I75" s="15" t="e">
        <f>VLOOKUP('リレー種目'!E77,'コード一覧'!$N$2:$O$3,2,FALSE)&amp;VLOOKUP('リレー種目'!F77,'コード一覧'!$P$2:$R$2,2,FALSE)</f>
        <v>#N/A</v>
      </c>
      <c r="J75" s="18" t="str">
        <f>'中間シート（リレー）'!A76&amp;'中間シート（リレー）'!B76&amp;"."&amp;'中間シート（リレー）'!C76</f>
        <v>0000.00</v>
      </c>
    </row>
    <row r="76" spans="2:10" ht="13.5">
      <c r="B76" s="15" t="b">
        <f>'リレー種目'!B78</f>
        <v>0</v>
      </c>
      <c r="E76" s="15">
        <v>28</v>
      </c>
      <c r="F76" s="15">
        <v>5</v>
      </c>
      <c r="G76" s="15" t="e">
        <f>VLOOKUP('リレー種目'!G78,'コード一覧'!$S$2:$T$8,2,FALSE)+IF(H76=3,30,0)</f>
        <v>#N/A</v>
      </c>
      <c r="H76" s="15" t="e">
        <f>VLOOKUP('リレー種目'!D78,'コード一覧'!$L$2:$M$4,2,FALSE)</f>
        <v>#N/A</v>
      </c>
      <c r="I76" s="15" t="e">
        <f>VLOOKUP('リレー種目'!E78,'コード一覧'!$N$2:$O$3,2,FALSE)&amp;VLOOKUP('リレー種目'!F78,'コード一覧'!$P$2:$R$2,2,FALSE)</f>
        <v>#N/A</v>
      </c>
      <c r="J76" s="18" t="str">
        <f>'中間シート（リレー）'!A77&amp;'中間シート（リレー）'!B77&amp;"."&amp;'中間シート（リレー）'!C77</f>
        <v>0000.00</v>
      </c>
    </row>
    <row r="77" spans="2:10" ht="13.5">
      <c r="B77" s="15" t="b">
        <f>'リレー種目'!B79</f>
        <v>0</v>
      </c>
      <c r="E77" s="15">
        <v>28</v>
      </c>
      <c r="F77" s="15">
        <v>5</v>
      </c>
      <c r="G77" s="15" t="e">
        <f>VLOOKUP('リレー種目'!G79,'コード一覧'!$S$2:$T$8,2,FALSE)+IF(H77=3,30,0)</f>
        <v>#N/A</v>
      </c>
      <c r="H77" s="15" t="e">
        <f>VLOOKUP('リレー種目'!D79,'コード一覧'!$L$2:$M$4,2,FALSE)</f>
        <v>#N/A</v>
      </c>
      <c r="I77" s="15" t="e">
        <f>VLOOKUP('リレー種目'!E79,'コード一覧'!$N$2:$O$3,2,FALSE)&amp;VLOOKUP('リレー種目'!F79,'コード一覧'!$P$2:$R$2,2,FALSE)</f>
        <v>#N/A</v>
      </c>
      <c r="J77" s="18" t="str">
        <f>'中間シート（リレー）'!A78&amp;'中間シート（リレー）'!B78&amp;"."&amp;'中間シート（リレー）'!C78</f>
        <v>0000.00</v>
      </c>
    </row>
    <row r="78" spans="2:10" ht="13.5">
      <c r="B78" s="15" t="b">
        <f>'リレー種目'!B80</f>
        <v>0</v>
      </c>
      <c r="E78" s="15">
        <v>28</v>
      </c>
      <c r="F78" s="15">
        <v>5</v>
      </c>
      <c r="G78" s="15" t="e">
        <f>VLOOKUP('リレー種目'!G80,'コード一覧'!$S$2:$T$8,2,FALSE)+IF(H78=3,30,0)</f>
        <v>#N/A</v>
      </c>
      <c r="H78" s="15" t="e">
        <f>VLOOKUP('リレー種目'!D80,'コード一覧'!$L$2:$M$4,2,FALSE)</f>
        <v>#N/A</v>
      </c>
      <c r="I78" s="15" t="e">
        <f>VLOOKUP('リレー種目'!E80,'コード一覧'!$N$2:$O$3,2,FALSE)&amp;VLOOKUP('リレー種目'!F80,'コード一覧'!$P$2:$R$2,2,FALSE)</f>
        <v>#N/A</v>
      </c>
      <c r="J78" s="18" t="str">
        <f>'中間シート（リレー）'!A79&amp;'中間シート（リレー）'!B79&amp;"."&amp;'中間シート（リレー）'!C79</f>
        <v>0000.00</v>
      </c>
    </row>
    <row r="79" spans="2:10" ht="13.5">
      <c r="B79" s="15" t="b">
        <f>'リレー種目'!B81</f>
        <v>0</v>
      </c>
      <c r="E79" s="15">
        <v>28</v>
      </c>
      <c r="F79" s="15">
        <v>5</v>
      </c>
      <c r="G79" s="15" t="e">
        <f>VLOOKUP('リレー種目'!G81,'コード一覧'!$S$2:$T$8,2,FALSE)+IF(H79=3,30,0)</f>
        <v>#N/A</v>
      </c>
      <c r="H79" s="15" t="e">
        <f>VLOOKUP('リレー種目'!D81,'コード一覧'!$L$2:$M$4,2,FALSE)</f>
        <v>#N/A</v>
      </c>
      <c r="I79" s="15" t="e">
        <f>VLOOKUP('リレー種目'!E81,'コード一覧'!$N$2:$O$3,2,FALSE)&amp;VLOOKUP('リレー種目'!F81,'コード一覧'!$P$2:$R$2,2,FALSE)</f>
        <v>#N/A</v>
      </c>
      <c r="J79" s="18" t="str">
        <f>'中間シート（リレー）'!A80&amp;'中間シート（リレー）'!B80&amp;"."&amp;'中間シート（リレー）'!C80</f>
        <v>0000.00</v>
      </c>
    </row>
    <row r="80" spans="2:10" ht="13.5">
      <c r="B80" s="15" t="b">
        <f>'リレー種目'!B82</f>
        <v>0</v>
      </c>
      <c r="E80" s="15">
        <v>28</v>
      </c>
      <c r="F80" s="15">
        <v>5</v>
      </c>
      <c r="G80" s="15" t="e">
        <f>VLOOKUP('リレー種目'!G82,'コード一覧'!$S$2:$T$8,2,FALSE)+IF(H80=3,30,0)</f>
        <v>#N/A</v>
      </c>
      <c r="H80" s="15" t="e">
        <f>VLOOKUP('リレー種目'!D82,'コード一覧'!$L$2:$M$4,2,FALSE)</f>
        <v>#N/A</v>
      </c>
      <c r="I80" s="15" t="e">
        <f>VLOOKUP('リレー種目'!E82,'コード一覧'!$N$2:$O$3,2,FALSE)&amp;VLOOKUP('リレー種目'!F82,'コード一覧'!$P$2:$R$2,2,FALSE)</f>
        <v>#N/A</v>
      </c>
      <c r="J80" s="18" t="str">
        <f>'中間シート（リレー）'!A81&amp;'中間シート（リレー）'!B81&amp;"."&amp;'中間シート（リレー）'!C81</f>
        <v>0000.00</v>
      </c>
    </row>
    <row r="81" spans="2:10" ht="13.5">
      <c r="B81" s="15" t="b">
        <f>'リレー種目'!B83</f>
        <v>0</v>
      </c>
      <c r="E81" s="15">
        <v>28</v>
      </c>
      <c r="F81" s="15">
        <v>5</v>
      </c>
      <c r="G81" s="15" t="e">
        <f>VLOOKUP('リレー種目'!G83,'コード一覧'!$S$2:$T$8,2,FALSE)+IF(H81=3,30,0)</f>
        <v>#N/A</v>
      </c>
      <c r="H81" s="15" t="e">
        <f>VLOOKUP('リレー種目'!D83,'コード一覧'!$L$2:$M$4,2,FALSE)</f>
        <v>#N/A</v>
      </c>
      <c r="I81" s="15" t="e">
        <f>VLOOKUP('リレー種目'!E83,'コード一覧'!$N$2:$O$3,2,FALSE)&amp;VLOOKUP('リレー種目'!F83,'コード一覧'!$P$2:$R$2,2,FALSE)</f>
        <v>#N/A</v>
      </c>
      <c r="J81" s="18" t="str">
        <f>'中間シート（リレー）'!A82&amp;'中間シート（リレー）'!B82&amp;"."&amp;'中間シート（リレー）'!C82</f>
        <v>0000.00</v>
      </c>
    </row>
    <row r="82" spans="2:10" ht="13.5">
      <c r="B82" s="15" t="b">
        <f>'リレー種目'!B84</f>
        <v>0</v>
      </c>
      <c r="E82" s="15">
        <v>28</v>
      </c>
      <c r="F82" s="15">
        <v>5</v>
      </c>
      <c r="G82" s="15" t="e">
        <f>VLOOKUP('リレー種目'!G84,'コード一覧'!$S$2:$T$8,2,FALSE)+IF(H82=3,30,0)</f>
        <v>#N/A</v>
      </c>
      <c r="H82" s="15" t="e">
        <f>VLOOKUP('リレー種目'!D84,'コード一覧'!$L$2:$M$4,2,FALSE)</f>
        <v>#N/A</v>
      </c>
      <c r="I82" s="15" t="e">
        <f>VLOOKUP('リレー種目'!E84,'コード一覧'!$N$2:$O$3,2,FALSE)&amp;VLOOKUP('リレー種目'!F84,'コード一覧'!$P$2:$R$2,2,FALSE)</f>
        <v>#N/A</v>
      </c>
      <c r="J82" s="18" t="str">
        <f>'中間シート（リレー）'!A83&amp;'中間シート（リレー）'!B83&amp;"."&amp;'中間シート（リレー）'!C83</f>
        <v>0000.00</v>
      </c>
    </row>
    <row r="83" spans="2:10" ht="13.5">
      <c r="B83" s="15" t="b">
        <f>'リレー種目'!B85</f>
        <v>0</v>
      </c>
      <c r="E83" s="15">
        <v>28</v>
      </c>
      <c r="F83" s="15">
        <v>5</v>
      </c>
      <c r="G83" s="15" t="e">
        <f>VLOOKUP('リレー種目'!G85,'コード一覧'!$S$2:$T$8,2,FALSE)+IF(H83=3,30,0)</f>
        <v>#N/A</v>
      </c>
      <c r="H83" s="15" t="e">
        <f>VLOOKUP('リレー種目'!D85,'コード一覧'!$L$2:$M$4,2,FALSE)</f>
        <v>#N/A</v>
      </c>
      <c r="I83" s="15" t="e">
        <f>VLOOKUP('リレー種目'!E85,'コード一覧'!$N$2:$O$3,2,FALSE)&amp;VLOOKUP('リレー種目'!F85,'コード一覧'!$P$2:$R$2,2,FALSE)</f>
        <v>#N/A</v>
      </c>
      <c r="J83" s="18" t="str">
        <f>'中間シート（リレー）'!A84&amp;'中間シート（リレー）'!B84&amp;"."&amp;'中間シート（リレー）'!C84</f>
        <v>0000.00</v>
      </c>
    </row>
    <row r="84" spans="2:10" ht="13.5">
      <c r="B84" s="15" t="b">
        <f>'リレー種目'!B86</f>
        <v>0</v>
      </c>
      <c r="E84" s="15">
        <v>28</v>
      </c>
      <c r="F84" s="15">
        <v>5</v>
      </c>
      <c r="G84" s="15" t="e">
        <f>VLOOKUP('リレー種目'!G86,'コード一覧'!$S$2:$T$8,2,FALSE)+IF(H84=3,30,0)</f>
        <v>#N/A</v>
      </c>
      <c r="H84" s="15" t="e">
        <f>VLOOKUP('リレー種目'!D86,'コード一覧'!$L$2:$M$4,2,FALSE)</f>
        <v>#N/A</v>
      </c>
      <c r="I84" s="15" t="e">
        <f>VLOOKUP('リレー種目'!E86,'コード一覧'!$N$2:$O$3,2,FALSE)&amp;VLOOKUP('リレー種目'!F86,'コード一覧'!$P$2:$R$2,2,FALSE)</f>
        <v>#N/A</v>
      </c>
      <c r="J84" s="18" t="str">
        <f>'中間シート（リレー）'!A85&amp;'中間シート（リレー）'!B85&amp;"."&amp;'中間シート（リレー）'!C85</f>
        <v>0000.00</v>
      </c>
    </row>
    <row r="85" spans="2:10" ht="13.5">
      <c r="B85" s="15" t="b">
        <f>'リレー種目'!B87</f>
        <v>0</v>
      </c>
      <c r="E85" s="15">
        <v>28</v>
      </c>
      <c r="F85" s="15">
        <v>5</v>
      </c>
      <c r="G85" s="15" t="e">
        <f>VLOOKUP('リレー種目'!G87,'コード一覧'!$S$2:$T$8,2,FALSE)+IF(H85=3,30,0)</f>
        <v>#N/A</v>
      </c>
      <c r="H85" s="15" t="e">
        <f>VLOOKUP('リレー種目'!D87,'コード一覧'!$L$2:$M$4,2,FALSE)</f>
        <v>#N/A</v>
      </c>
      <c r="I85" s="15" t="e">
        <f>VLOOKUP('リレー種目'!E87,'コード一覧'!$N$2:$O$3,2,FALSE)&amp;VLOOKUP('リレー種目'!F87,'コード一覧'!$P$2:$R$2,2,FALSE)</f>
        <v>#N/A</v>
      </c>
      <c r="J85" s="18" t="str">
        <f>'中間シート（リレー）'!A86&amp;'中間シート（リレー）'!B86&amp;"."&amp;'中間シート（リレー）'!C86</f>
        <v>0000.00</v>
      </c>
    </row>
    <row r="86" spans="2:10" ht="13.5">
      <c r="B86" s="15" t="b">
        <f>'リレー種目'!B88</f>
        <v>0</v>
      </c>
      <c r="E86" s="15">
        <v>28</v>
      </c>
      <c r="F86" s="15">
        <v>5</v>
      </c>
      <c r="G86" s="15" t="e">
        <f>VLOOKUP('リレー種目'!G88,'コード一覧'!$S$2:$T$8,2,FALSE)+IF(H86=3,30,0)</f>
        <v>#N/A</v>
      </c>
      <c r="H86" s="15" t="e">
        <f>VLOOKUP('リレー種目'!D88,'コード一覧'!$L$2:$M$4,2,FALSE)</f>
        <v>#N/A</v>
      </c>
      <c r="I86" s="15" t="e">
        <f>VLOOKUP('リレー種目'!E88,'コード一覧'!$N$2:$O$3,2,FALSE)&amp;VLOOKUP('リレー種目'!F88,'コード一覧'!$P$2:$R$2,2,FALSE)</f>
        <v>#N/A</v>
      </c>
      <c r="J86" s="18" t="str">
        <f>'中間シート（リレー）'!A87&amp;'中間シート（リレー）'!B87&amp;"."&amp;'中間シート（リレー）'!C87</f>
        <v>0000.00</v>
      </c>
    </row>
    <row r="87" spans="2:10" ht="13.5">
      <c r="B87" s="15" t="b">
        <f>'リレー種目'!B89</f>
        <v>0</v>
      </c>
      <c r="E87" s="15">
        <v>28</v>
      </c>
      <c r="F87" s="15">
        <v>5</v>
      </c>
      <c r="G87" s="15" t="e">
        <f>VLOOKUP('リレー種目'!G89,'コード一覧'!$S$2:$T$8,2,FALSE)+IF(H87=3,30,0)</f>
        <v>#N/A</v>
      </c>
      <c r="H87" s="15" t="e">
        <f>VLOOKUP('リレー種目'!D89,'コード一覧'!$L$2:$M$4,2,FALSE)</f>
        <v>#N/A</v>
      </c>
      <c r="I87" s="15" t="e">
        <f>VLOOKUP('リレー種目'!E89,'コード一覧'!$N$2:$O$3,2,FALSE)&amp;VLOOKUP('リレー種目'!F89,'コード一覧'!$P$2:$R$2,2,FALSE)</f>
        <v>#N/A</v>
      </c>
      <c r="J87" s="18" t="str">
        <f>'中間シート（リレー）'!A88&amp;'中間シート（リレー）'!B88&amp;"."&amp;'中間シート（リレー）'!C88</f>
        <v>0000.00</v>
      </c>
    </row>
    <row r="88" spans="2:10" ht="13.5">
      <c r="B88" s="15" t="b">
        <f>'リレー種目'!B90</f>
        <v>0</v>
      </c>
      <c r="E88" s="15">
        <v>28</v>
      </c>
      <c r="F88" s="15">
        <v>5</v>
      </c>
      <c r="G88" s="15" t="e">
        <f>VLOOKUP('リレー種目'!G90,'コード一覧'!$S$2:$T$8,2,FALSE)+IF(H88=3,30,0)</f>
        <v>#N/A</v>
      </c>
      <c r="H88" s="15" t="e">
        <f>VLOOKUP('リレー種目'!D90,'コード一覧'!$L$2:$M$4,2,FALSE)</f>
        <v>#N/A</v>
      </c>
      <c r="I88" s="15" t="e">
        <f>VLOOKUP('リレー種目'!E90,'コード一覧'!$N$2:$O$3,2,FALSE)&amp;VLOOKUP('リレー種目'!F90,'コード一覧'!$P$2:$R$2,2,FALSE)</f>
        <v>#N/A</v>
      </c>
      <c r="J88" s="18" t="str">
        <f>'中間シート（リレー）'!A89&amp;'中間シート（リレー）'!B89&amp;"."&amp;'中間シート（リレー）'!C89</f>
        <v>0000.00</v>
      </c>
    </row>
    <row r="89" spans="2:10" ht="13.5">
      <c r="B89" s="15" t="b">
        <f>'リレー種目'!B91</f>
        <v>0</v>
      </c>
      <c r="E89" s="15">
        <v>28</v>
      </c>
      <c r="F89" s="15">
        <v>5</v>
      </c>
      <c r="G89" s="15" t="e">
        <f>VLOOKUP('リレー種目'!G91,'コード一覧'!$S$2:$T$8,2,FALSE)+IF(H89=3,30,0)</f>
        <v>#N/A</v>
      </c>
      <c r="H89" s="15" t="e">
        <f>VLOOKUP('リレー種目'!D91,'コード一覧'!$L$2:$M$4,2,FALSE)</f>
        <v>#N/A</v>
      </c>
      <c r="I89" s="15" t="e">
        <f>VLOOKUP('リレー種目'!E91,'コード一覧'!$N$2:$O$3,2,FALSE)&amp;VLOOKUP('リレー種目'!F91,'コード一覧'!$P$2:$R$2,2,FALSE)</f>
        <v>#N/A</v>
      </c>
      <c r="J89" s="18" t="str">
        <f>'中間シート（リレー）'!A90&amp;'中間シート（リレー）'!B90&amp;"."&amp;'中間シート（リレー）'!C90</f>
        <v>0000.00</v>
      </c>
    </row>
    <row r="90" spans="2:10" ht="13.5">
      <c r="B90" s="15" t="b">
        <f>'リレー種目'!B92</f>
        <v>0</v>
      </c>
      <c r="E90" s="15">
        <v>28</v>
      </c>
      <c r="F90" s="15">
        <v>5</v>
      </c>
      <c r="G90" s="15" t="e">
        <f>VLOOKUP('リレー種目'!G92,'コード一覧'!$S$2:$T$8,2,FALSE)+IF(H90=3,30,0)</f>
        <v>#N/A</v>
      </c>
      <c r="H90" s="15" t="e">
        <f>VLOOKUP('リレー種目'!D92,'コード一覧'!$L$2:$M$4,2,FALSE)</f>
        <v>#N/A</v>
      </c>
      <c r="I90" s="15" t="e">
        <f>VLOOKUP('リレー種目'!E92,'コード一覧'!$N$2:$O$3,2,FALSE)&amp;VLOOKUP('リレー種目'!F92,'コード一覧'!$P$2:$R$2,2,FALSE)</f>
        <v>#N/A</v>
      </c>
      <c r="J90" s="18" t="str">
        <f>'中間シート（リレー）'!A91&amp;'中間シート（リレー）'!B91&amp;"."&amp;'中間シート（リレー）'!C91</f>
        <v>0000.00</v>
      </c>
    </row>
    <row r="91" spans="2:10" ht="13.5">
      <c r="B91" s="15" t="b">
        <f>'リレー種目'!B93</f>
        <v>0</v>
      </c>
      <c r="E91" s="15">
        <v>28</v>
      </c>
      <c r="F91" s="15">
        <v>5</v>
      </c>
      <c r="G91" s="15" t="e">
        <f>VLOOKUP('リレー種目'!G93,'コード一覧'!$S$2:$T$8,2,FALSE)+IF(H91=3,30,0)</f>
        <v>#N/A</v>
      </c>
      <c r="H91" s="15" t="e">
        <f>VLOOKUP('リレー種目'!D93,'コード一覧'!$L$2:$M$4,2,FALSE)</f>
        <v>#N/A</v>
      </c>
      <c r="I91" s="15" t="e">
        <f>VLOOKUP('リレー種目'!E93,'コード一覧'!$N$2:$O$3,2,FALSE)&amp;VLOOKUP('リレー種目'!F93,'コード一覧'!$P$2:$R$2,2,FALSE)</f>
        <v>#N/A</v>
      </c>
      <c r="J91" s="18" t="str">
        <f>'中間シート（リレー）'!A92&amp;'中間シート（リレー）'!B92&amp;"."&amp;'中間シート（リレー）'!C92</f>
        <v>0000.00</v>
      </c>
    </row>
    <row r="92" spans="2:10" ht="13.5">
      <c r="B92" s="15" t="b">
        <f>'リレー種目'!B94</f>
        <v>0</v>
      </c>
      <c r="E92" s="15">
        <v>28</v>
      </c>
      <c r="F92" s="15">
        <v>5</v>
      </c>
      <c r="G92" s="15" t="e">
        <f>VLOOKUP('リレー種目'!G94,'コード一覧'!$S$2:$T$8,2,FALSE)+IF(H92=3,30,0)</f>
        <v>#N/A</v>
      </c>
      <c r="H92" s="15" t="e">
        <f>VLOOKUP('リレー種目'!D94,'コード一覧'!$L$2:$M$4,2,FALSE)</f>
        <v>#N/A</v>
      </c>
      <c r="I92" s="15" t="e">
        <f>VLOOKUP('リレー種目'!E94,'コード一覧'!$N$2:$O$3,2,FALSE)&amp;VLOOKUP('リレー種目'!F94,'コード一覧'!$P$2:$R$2,2,FALSE)</f>
        <v>#N/A</v>
      </c>
      <c r="J92" s="18" t="str">
        <f>'中間シート（リレー）'!A93&amp;'中間シート（リレー）'!B93&amp;"."&amp;'中間シート（リレー）'!C93</f>
        <v>0000.00</v>
      </c>
    </row>
    <row r="93" spans="2:10" ht="13.5">
      <c r="B93" s="15" t="b">
        <f>'リレー種目'!B95</f>
        <v>0</v>
      </c>
      <c r="E93" s="15">
        <v>28</v>
      </c>
      <c r="F93" s="15">
        <v>5</v>
      </c>
      <c r="G93" s="15" t="e">
        <f>VLOOKUP('リレー種目'!G95,'コード一覧'!$S$2:$T$8,2,FALSE)+IF(H93=3,30,0)</f>
        <v>#N/A</v>
      </c>
      <c r="H93" s="15" t="e">
        <f>VLOOKUP('リレー種目'!D95,'コード一覧'!$L$2:$M$4,2,FALSE)</f>
        <v>#N/A</v>
      </c>
      <c r="I93" s="15" t="e">
        <f>VLOOKUP('リレー種目'!E95,'コード一覧'!$N$2:$O$3,2,FALSE)&amp;VLOOKUP('リレー種目'!F95,'コード一覧'!$P$2:$R$2,2,FALSE)</f>
        <v>#N/A</v>
      </c>
      <c r="J93" s="18" t="str">
        <f>'中間シート（リレー）'!A94&amp;'中間シート（リレー）'!B94&amp;"."&amp;'中間シート（リレー）'!C94</f>
        <v>0000.00</v>
      </c>
    </row>
    <row r="94" spans="2:10" ht="13.5">
      <c r="B94" s="15" t="b">
        <f>'リレー種目'!B96</f>
        <v>0</v>
      </c>
      <c r="E94" s="15">
        <v>28</v>
      </c>
      <c r="F94" s="15">
        <v>5</v>
      </c>
      <c r="G94" s="15" t="e">
        <f>VLOOKUP('リレー種目'!G96,'コード一覧'!$S$2:$T$8,2,FALSE)+IF(H94=3,30,0)</f>
        <v>#N/A</v>
      </c>
      <c r="H94" s="15" t="e">
        <f>VLOOKUP('リレー種目'!D96,'コード一覧'!$L$2:$M$4,2,FALSE)</f>
        <v>#N/A</v>
      </c>
      <c r="I94" s="15" t="e">
        <f>VLOOKUP('リレー種目'!E96,'コード一覧'!$N$2:$O$3,2,FALSE)&amp;VLOOKUP('リレー種目'!F96,'コード一覧'!$P$2:$R$2,2,FALSE)</f>
        <v>#N/A</v>
      </c>
      <c r="J94" s="18" t="str">
        <f>'中間シート（リレー）'!A95&amp;'中間シート（リレー）'!B95&amp;"."&amp;'中間シート（リレー）'!C95</f>
        <v>0000.00</v>
      </c>
    </row>
    <row r="95" spans="2:10" ht="13.5">
      <c r="B95" s="15" t="b">
        <f>'リレー種目'!B97</f>
        <v>0</v>
      </c>
      <c r="E95" s="15">
        <v>28</v>
      </c>
      <c r="F95" s="15">
        <v>5</v>
      </c>
      <c r="G95" s="15" t="e">
        <f>VLOOKUP('リレー種目'!G97,'コード一覧'!$S$2:$T$8,2,FALSE)+IF(H95=3,30,0)</f>
        <v>#N/A</v>
      </c>
      <c r="H95" s="15" t="e">
        <f>VLOOKUP('リレー種目'!D97,'コード一覧'!$L$2:$M$4,2,FALSE)</f>
        <v>#N/A</v>
      </c>
      <c r="I95" s="15" t="e">
        <f>VLOOKUP('リレー種目'!E97,'コード一覧'!$N$2:$O$3,2,FALSE)&amp;VLOOKUP('リレー種目'!F97,'コード一覧'!$P$2:$R$2,2,FALSE)</f>
        <v>#N/A</v>
      </c>
      <c r="J95" s="18" t="str">
        <f>'中間シート（リレー）'!A96&amp;'中間シート（リレー）'!B96&amp;"."&amp;'中間シート（リレー）'!C96</f>
        <v>0000.00</v>
      </c>
    </row>
    <row r="96" spans="2:10" ht="13.5">
      <c r="B96" s="15" t="b">
        <f>'リレー種目'!B98</f>
        <v>0</v>
      </c>
      <c r="E96" s="15">
        <v>28</v>
      </c>
      <c r="F96" s="15">
        <v>5</v>
      </c>
      <c r="G96" s="15" t="e">
        <f>VLOOKUP('リレー種目'!G98,'コード一覧'!$S$2:$T$8,2,FALSE)+IF(H96=3,30,0)</f>
        <v>#N/A</v>
      </c>
      <c r="H96" s="15" t="e">
        <f>VLOOKUP('リレー種目'!D98,'コード一覧'!$L$2:$M$4,2,FALSE)</f>
        <v>#N/A</v>
      </c>
      <c r="I96" s="15" t="e">
        <f>VLOOKUP('リレー種目'!E98,'コード一覧'!$N$2:$O$3,2,FALSE)&amp;VLOOKUP('リレー種目'!F98,'コード一覧'!$P$2:$R$2,2,FALSE)</f>
        <v>#N/A</v>
      </c>
      <c r="J96" s="18" t="str">
        <f>'中間シート（リレー）'!A97&amp;'中間シート（リレー）'!B97&amp;"."&amp;'中間シート（リレー）'!C97</f>
        <v>0000.00</v>
      </c>
    </row>
    <row r="97" spans="2:10" ht="13.5">
      <c r="B97" s="15" t="b">
        <f>'リレー種目'!B99</f>
        <v>0</v>
      </c>
      <c r="E97" s="15">
        <v>28</v>
      </c>
      <c r="F97" s="15">
        <v>5</v>
      </c>
      <c r="G97" s="15" t="e">
        <f>VLOOKUP('リレー種目'!G99,'コード一覧'!$S$2:$T$8,2,FALSE)+IF(H97=3,30,0)</f>
        <v>#N/A</v>
      </c>
      <c r="H97" s="15" t="e">
        <f>VLOOKUP('リレー種目'!D99,'コード一覧'!$L$2:$M$4,2,FALSE)</f>
        <v>#N/A</v>
      </c>
      <c r="I97" s="15" t="e">
        <f>VLOOKUP('リレー種目'!E99,'コード一覧'!$N$2:$O$3,2,FALSE)&amp;VLOOKUP('リレー種目'!F99,'コード一覧'!$P$2:$R$2,2,FALSE)</f>
        <v>#N/A</v>
      </c>
      <c r="J97" s="18" t="str">
        <f>'中間シート（リレー）'!A98&amp;'中間シート（リレー）'!B98&amp;"."&amp;'中間シート（リレー）'!C98</f>
        <v>0000.00</v>
      </c>
    </row>
    <row r="98" spans="2:10" ht="13.5">
      <c r="B98" s="15" t="b">
        <f>'リレー種目'!B100</f>
        <v>0</v>
      </c>
      <c r="E98" s="15">
        <v>28</v>
      </c>
      <c r="F98" s="15">
        <v>5</v>
      </c>
      <c r="G98" s="15" t="e">
        <f>VLOOKUP('リレー種目'!G100,'コード一覧'!$S$2:$T$8,2,FALSE)+IF(H98=3,30,0)</f>
        <v>#N/A</v>
      </c>
      <c r="H98" s="15" t="e">
        <f>VLOOKUP('リレー種目'!D100,'コード一覧'!$L$2:$M$4,2,FALSE)</f>
        <v>#N/A</v>
      </c>
      <c r="I98" s="15" t="e">
        <f>VLOOKUP('リレー種目'!E100,'コード一覧'!$N$2:$O$3,2,FALSE)&amp;VLOOKUP('リレー種目'!F100,'コード一覧'!$P$2:$R$2,2,FALSE)</f>
        <v>#N/A</v>
      </c>
      <c r="J98" s="18" t="str">
        <f>'中間シート（リレー）'!A99&amp;'中間シート（リレー）'!B99&amp;"."&amp;'中間シート（リレー）'!C99</f>
        <v>0000.00</v>
      </c>
    </row>
    <row r="99" spans="2:10" ht="13.5">
      <c r="B99" s="15" t="b">
        <f>'リレー種目'!B101</f>
        <v>0</v>
      </c>
      <c r="E99" s="15">
        <v>28</v>
      </c>
      <c r="F99" s="15">
        <v>5</v>
      </c>
      <c r="G99" s="15" t="e">
        <f>VLOOKUP('リレー種目'!G101,'コード一覧'!$S$2:$T$8,2,FALSE)+IF(H99=3,30,0)</f>
        <v>#N/A</v>
      </c>
      <c r="H99" s="15" t="e">
        <f>VLOOKUP('リレー種目'!D101,'コード一覧'!$L$2:$M$4,2,FALSE)</f>
        <v>#N/A</v>
      </c>
      <c r="I99" s="15" t="e">
        <f>VLOOKUP('リレー種目'!E101,'コード一覧'!$N$2:$O$3,2,FALSE)&amp;VLOOKUP('リレー種目'!F101,'コード一覧'!$P$2:$R$2,2,FALSE)</f>
        <v>#N/A</v>
      </c>
      <c r="J99" s="18" t="str">
        <f>'中間シート（リレー）'!A100&amp;'中間シート（リレー）'!B100&amp;"."&amp;'中間シート（リレー）'!C100</f>
        <v>0000.00</v>
      </c>
    </row>
    <row r="100" spans="2:10" ht="13.5">
      <c r="B100" s="15" t="b">
        <f>'リレー種目'!B102</f>
        <v>0</v>
      </c>
      <c r="E100" s="15">
        <v>28</v>
      </c>
      <c r="F100" s="15">
        <v>5</v>
      </c>
      <c r="G100" s="15" t="e">
        <f>VLOOKUP('リレー種目'!G102,'コード一覧'!$S$2:$T$8,2,FALSE)+IF(H100=3,30,0)</f>
        <v>#N/A</v>
      </c>
      <c r="H100" s="15" t="e">
        <f>VLOOKUP('リレー種目'!D102,'コード一覧'!$L$2:$M$4,2,FALSE)</f>
        <v>#N/A</v>
      </c>
      <c r="I100" s="15" t="e">
        <f>VLOOKUP('リレー種目'!E102,'コード一覧'!$N$2:$O$3,2,FALSE)&amp;VLOOKUP('リレー種目'!F102,'コード一覧'!$P$2:$R$2,2,FALSE)</f>
        <v>#N/A</v>
      </c>
      <c r="J100" s="18" t="str">
        <f>'中間シート（リレー）'!A101&amp;'中間シート（リレー）'!B101&amp;"."&amp;'中間シート（リレー）'!C101</f>
        <v>.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H1" sqref="H1:J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IS30"/>
  <sheetViews>
    <sheetView zoomScalePageLayoutView="0" workbookViewId="0" topLeftCell="A1">
      <selection activeCell="P5" sqref="P5"/>
    </sheetView>
  </sheetViews>
  <sheetFormatPr defaultColWidth="3.57421875" defaultRowHeight="22.5" customHeight="1"/>
  <cols>
    <col min="1" max="15" width="3.57421875" style="43" customWidth="1"/>
    <col min="16" max="16" width="3.57421875" style="41" customWidth="1"/>
    <col min="17" max="247" width="3.57421875" style="43" customWidth="1"/>
    <col min="248" max="16384" width="3.57421875" style="52" customWidth="1"/>
  </cols>
  <sheetData>
    <row r="2" spans="1:249" ht="22.5" customHeight="1">
      <c r="A2" s="206" t="s">
        <v>161</v>
      </c>
      <c r="B2" s="206"/>
      <c r="C2" s="206"/>
      <c r="D2" s="206"/>
      <c r="E2" s="40" t="s">
        <v>162</v>
      </c>
      <c r="F2" s="205" t="s">
        <v>292</v>
      </c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48" t="s">
        <v>163</v>
      </c>
      <c r="AD2" s="34"/>
      <c r="AE2" s="36" t="s">
        <v>158</v>
      </c>
      <c r="IN2" s="43"/>
      <c r="IO2" s="43"/>
    </row>
    <row r="3" spans="1:31" ht="22.5" customHeight="1">
      <c r="A3" s="204" t="s">
        <v>164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D3" s="35"/>
      <c r="AE3" s="36" t="s">
        <v>159</v>
      </c>
    </row>
    <row r="4" ht="22.5" customHeight="1">
      <c r="Q4" s="41"/>
    </row>
    <row r="5" spans="1:17" ht="22.5" customHeight="1">
      <c r="A5" s="213" t="s">
        <v>171</v>
      </c>
      <c r="B5" s="213"/>
      <c r="C5" s="213"/>
      <c r="D5" s="213"/>
      <c r="E5" s="61"/>
      <c r="F5" s="61"/>
      <c r="G5" s="61"/>
      <c r="H5" s="61"/>
      <c r="I5" s="46"/>
      <c r="J5" s="46"/>
      <c r="K5" s="46"/>
      <c r="Q5" s="41"/>
    </row>
    <row r="6" spans="1:17" ht="22.5" customHeight="1">
      <c r="A6" s="214" t="s">
        <v>172</v>
      </c>
      <c r="B6" s="214"/>
      <c r="C6" s="214"/>
      <c r="D6" s="215"/>
      <c r="E6" s="62"/>
      <c r="F6" s="62"/>
      <c r="G6" s="56" t="s">
        <v>176</v>
      </c>
      <c r="H6" s="50">
        <v>0</v>
      </c>
      <c r="I6" s="62"/>
      <c r="J6" s="62"/>
      <c r="K6" s="62"/>
      <c r="Q6" s="41"/>
    </row>
    <row r="7" spans="1:17" ht="22.5" customHeight="1">
      <c r="A7" s="46"/>
      <c r="B7" s="46"/>
      <c r="C7" s="46"/>
      <c r="D7" s="46"/>
      <c r="E7" s="54"/>
      <c r="F7" s="54"/>
      <c r="G7" s="54"/>
      <c r="H7" s="54"/>
      <c r="I7" s="54"/>
      <c r="J7" s="54"/>
      <c r="K7" s="54"/>
      <c r="Q7" s="41"/>
    </row>
    <row r="8" spans="1:250" s="51" customFormat="1" ht="22.5" customHeight="1">
      <c r="A8" s="202" t="s">
        <v>165</v>
      </c>
      <c r="B8" s="202"/>
      <c r="C8" s="202"/>
      <c r="D8" s="202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</row>
    <row r="9" spans="1:28" ht="22.5" customHeight="1">
      <c r="A9" s="202" t="s">
        <v>170</v>
      </c>
      <c r="B9" s="202"/>
      <c r="C9" s="202"/>
      <c r="D9" s="202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2" t="s">
        <v>175</v>
      </c>
      <c r="P9" s="202"/>
      <c r="Q9" s="202"/>
      <c r="R9" s="202"/>
      <c r="S9" s="203"/>
      <c r="T9" s="203"/>
      <c r="U9" s="203"/>
      <c r="V9" s="203"/>
      <c r="W9" s="203"/>
      <c r="X9" s="203"/>
      <c r="Y9" s="203"/>
      <c r="Z9" s="203"/>
      <c r="AA9" s="203"/>
      <c r="AB9" s="203"/>
    </row>
    <row r="10" spans="1:18" ht="22.5" customHeight="1">
      <c r="A10" s="54"/>
      <c r="B10" s="54"/>
      <c r="C10" s="54"/>
      <c r="D10" s="54"/>
      <c r="E10" s="44"/>
      <c r="F10" s="44"/>
      <c r="G10" s="44"/>
      <c r="H10" s="44"/>
      <c r="I10" s="44"/>
      <c r="J10" s="44"/>
      <c r="M10" s="44"/>
      <c r="N10" s="44"/>
      <c r="O10" s="54"/>
      <c r="P10" s="54"/>
      <c r="Q10" s="54"/>
      <c r="R10" s="54"/>
    </row>
    <row r="11" spans="1:247" s="51" customFormat="1" ht="22.5" customHeight="1">
      <c r="A11" s="202" t="s">
        <v>166</v>
      </c>
      <c r="B11" s="202"/>
      <c r="C11" s="202"/>
      <c r="D11" s="202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47" t="s">
        <v>167</v>
      </c>
      <c r="P11" s="53"/>
      <c r="Q11" s="5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</row>
    <row r="12" spans="1:233" s="51" customFormat="1" ht="22.5" customHeight="1">
      <c r="A12" s="202" t="s">
        <v>174</v>
      </c>
      <c r="B12" s="202"/>
      <c r="C12" s="202"/>
      <c r="D12" s="202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2" t="s">
        <v>177</v>
      </c>
      <c r="P12" s="202"/>
      <c r="Q12" s="202"/>
      <c r="R12" s="202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</row>
    <row r="13" spans="1:17" ht="22.5" customHeight="1">
      <c r="A13" s="207" t="s">
        <v>173</v>
      </c>
      <c r="B13" s="207"/>
      <c r="C13" s="207"/>
      <c r="D13" s="208"/>
      <c r="E13" s="56" t="s">
        <v>168</v>
      </c>
      <c r="F13" s="200"/>
      <c r="G13" s="200"/>
      <c r="H13" s="200"/>
      <c r="I13" s="200"/>
      <c r="J13" s="200"/>
      <c r="K13" s="200"/>
      <c r="L13" s="200"/>
      <c r="M13" s="200"/>
      <c r="N13" s="200"/>
      <c r="Q13" s="41"/>
    </row>
    <row r="14" spans="1:247" s="51" customFormat="1" ht="22.5" customHeight="1">
      <c r="A14" s="206"/>
      <c r="B14" s="206"/>
      <c r="C14" s="206"/>
      <c r="D14" s="209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</row>
    <row r="15" spans="1:28" ht="22.5" customHeight="1">
      <c r="A15" s="210"/>
      <c r="B15" s="210"/>
      <c r="C15" s="210"/>
      <c r="D15" s="21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</row>
    <row r="16" spans="1:247" s="51" customFormat="1" ht="22.5" customHeight="1">
      <c r="A16" s="202" t="s">
        <v>178</v>
      </c>
      <c r="B16" s="202"/>
      <c r="C16" s="202"/>
      <c r="D16" s="202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2" t="s">
        <v>179</v>
      </c>
      <c r="P16" s="202"/>
      <c r="Q16" s="202"/>
      <c r="R16" s="202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</row>
    <row r="17" spans="4:17" ht="22.5" customHeight="1">
      <c r="D17" s="44"/>
      <c r="E17" s="44"/>
      <c r="F17" s="44"/>
      <c r="G17" s="51"/>
      <c r="K17" s="42"/>
      <c r="L17" s="54"/>
      <c r="M17" s="54"/>
      <c r="N17" s="54"/>
      <c r="O17" s="54"/>
      <c r="Q17" s="41"/>
    </row>
    <row r="18" spans="1:22" ht="22.5" customHeight="1">
      <c r="A18" s="202" t="s">
        <v>180</v>
      </c>
      <c r="B18" s="202"/>
      <c r="C18" s="202"/>
      <c r="D18" s="202"/>
      <c r="E18" s="202" t="s">
        <v>181</v>
      </c>
      <c r="F18" s="202"/>
      <c r="G18" s="202"/>
      <c r="H18" s="202"/>
      <c r="I18" s="202"/>
      <c r="J18" s="202" t="s">
        <v>182</v>
      </c>
      <c r="K18" s="202"/>
      <c r="L18" s="202"/>
      <c r="M18" s="202"/>
      <c r="N18" s="202" t="s">
        <v>183</v>
      </c>
      <c r="O18" s="202"/>
      <c r="P18" s="202"/>
      <c r="Q18" s="202"/>
      <c r="R18" s="202" t="s">
        <v>184</v>
      </c>
      <c r="S18" s="202"/>
      <c r="T18" s="202"/>
      <c r="U18" s="202"/>
      <c r="V18" s="202"/>
    </row>
    <row r="19" spans="1:22" ht="22.5" customHeight="1">
      <c r="A19" s="46"/>
      <c r="B19" s="46"/>
      <c r="C19" s="46"/>
      <c r="D19" s="46"/>
      <c r="E19" s="203"/>
      <c r="F19" s="203"/>
      <c r="G19" s="203"/>
      <c r="H19" s="203"/>
      <c r="I19" s="203"/>
      <c r="J19" s="216"/>
      <c r="K19" s="216"/>
      <c r="L19" s="216"/>
      <c r="M19" s="216"/>
      <c r="N19" s="216"/>
      <c r="O19" s="216"/>
      <c r="P19" s="216"/>
      <c r="Q19" s="216"/>
      <c r="R19" s="203"/>
      <c r="S19" s="203"/>
      <c r="T19" s="203"/>
      <c r="U19" s="203"/>
      <c r="V19" s="203"/>
    </row>
    <row r="20" spans="4:22" ht="22.5" customHeight="1">
      <c r="D20" s="44"/>
      <c r="E20" s="203"/>
      <c r="F20" s="203"/>
      <c r="G20" s="203"/>
      <c r="H20" s="203"/>
      <c r="I20" s="203"/>
      <c r="J20" s="216"/>
      <c r="K20" s="216"/>
      <c r="L20" s="216"/>
      <c r="M20" s="216"/>
      <c r="N20" s="216"/>
      <c r="O20" s="216"/>
      <c r="P20" s="216"/>
      <c r="Q20" s="216"/>
      <c r="R20" s="203"/>
      <c r="S20" s="203"/>
      <c r="T20" s="203"/>
      <c r="U20" s="203"/>
      <c r="V20" s="203"/>
    </row>
    <row r="21" spans="4:22" ht="22.5" customHeight="1">
      <c r="D21" s="44"/>
      <c r="E21" s="203"/>
      <c r="F21" s="203"/>
      <c r="G21" s="203"/>
      <c r="H21" s="203"/>
      <c r="I21" s="203"/>
      <c r="J21" s="216"/>
      <c r="K21" s="216"/>
      <c r="L21" s="216"/>
      <c r="M21" s="216"/>
      <c r="N21" s="216"/>
      <c r="O21" s="216"/>
      <c r="P21" s="216"/>
      <c r="Q21" s="216"/>
      <c r="R21" s="203"/>
      <c r="S21" s="203"/>
      <c r="T21" s="203"/>
      <c r="U21" s="203"/>
      <c r="V21" s="203"/>
    </row>
    <row r="22" spans="1:17" ht="22.5" customHeight="1">
      <c r="A22" s="49" t="s">
        <v>169</v>
      </c>
      <c r="B22" s="49"/>
      <c r="M22" s="45"/>
      <c r="Q22" s="41"/>
    </row>
    <row r="23" spans="1:250" ht="22.5" customHeight="1">
      <c r="A23" s="213" t="s">
        <v>187</v>
      </c>
      <c r="B23" s="213"/>
      <c r="C23" s="213"/>
      <c r="D23" s="213"/>
      <c r="E23" s="213" t="s">
        <v>198</v>
      </c>
      <c r="F23" s="213"/>
      <c r="G23" s="213">
        <f>COUNTIF('エントリーシート（個人）'!$C$4:$C$100,2)</f>
        <v>0</v>
      </c>
      <c r="H23" s="213"/>
      <c r="I23" s="212" t="s">
        <v>188</v>
      </c>
      <c r="J23" s="212"/>
      <c r="K23" s="213" t="s">
        <v>199</v>
      </c>
      <c r="L23" s="213"/>
      <c r="M23" s="213">
        <f>COUNTIF('エントリーシート（個人）'!$C$4:$C$100,1)</f>
        <v>0</v>
      </c>
      <c r="N23" s="213"/>
      <c r="O23" s="212" t="s">
        <v>188</v>
      </c>
      <c r="P23" s="212"/>
      <c r="Q23" s="213" t="s">
        <v>185</v>
      </c>
      <c r="R23" s="213"/>
      <c r="S23" s="213">
        <f>SUM(G23,M23)</f>
        <v>0</v>
      </c>
      <c r="T23" s="213"/>
      <c r="U23" s="212" t="s">
        <v>188</v>
      </c>
      <c r="V23" s="212"/>
      <c r="IN23" s="43"/>
      <c r="IO23" s="43"/>
      <c r="IP23" s="43"/>
    </row>
    <row r="24" spans="1:250" ht="22.5" customHeight="1">
      <c r="A24" s="213" t="s">
        <v>186</v>
      </c>
      <c r="B24" s="213"/>
      <c r="C24" s="213"/>
      <c r="D24" s="213"/>
      <c r="E24" s="213" t="s">
        <v>198</v>
      </c>
      <c r="F24" s="213"/>
      <c r="G24" s="213">
        <f>COUNTIF('個人種目'!F6:F202,"女性")</f>
        <v>0</v>
      </c>
      <c r="H24" s="213"/>
      <c r="I24" s="212" t="s">
        <v>189</v>
      </c>
      <c r="J24" s="212"/>
      <c r="K24" s="213" t="s">
        <v>199</v>
      </c>
      <c r="L24" s="213"/>
      <c r="M24" s="213">
        <f>COUNTIF('個人種目'!F6:F202,"男性")</f>
        <v>0</v>
      </c>
      <c r="N24" s="213"/>
      <c r="O24" s="212" t="s">
        <v>189</v>
      </c>
      <c r="P24" s="212"/>
      <c r="Q24" s="213" t="s">
        <v>185</v>
      </c>
      <c r="R24" s="213"/>
      <c r="S24" s="213">
        <f>SUM(G24,M24)</f>
        <v>0</v>
      </c>
      <c r="T24" s="213"/>
      <c r="U24" s="212" t="s">
        <v>189</v>
      </c>
      <c r="V24" s="212"/>
      <c r="IN24" s="43"/>
      <c r="IO24" s="43"/>
      <c r="IP24" s="43"/>
    </row>
    <row r="25" spans="1:253" ht="22.5" customHeight="1">
      <c r="A25" s="213" t="s">
        <v>190</v>
      </c>
      <c r="B25" s="213"/>
      <c r="C25" s="213"/>
      <c r="D25" s="213"/>
      <c r="E25" s="213" t="s">
        <v>191</v>
      </c>
      <c r="F25" s="213"/>
      <c r="G25" s="213"/>
      <c r="H25" s="213" t="s">
        <v>198</v>
      </c>
      <c r="I25" s="213"/>
      <c r="J25" s="213">
        <f>COUNTIF('リレー種目'!$P$7:$P$203,"女性@メドレーリレー")</f>
        <v>0</v>
      </c>
      <c r="K25" s="213"/>
      <c r="L25" s="212" t="s">
        <v>189</v>
      </c>
      <c r="M25" s="212"/>
      <c r="N25" s="213" t="s">
        <v>199</v>
      </c>
      <c r="O25" s="213"/>
      <c r="P25" s="213">
        <f>COUNTIF('リレー種目'!$P$7:$P$203,"男性@メドレーリレー")</f>
        <v>0</v>
      </c>
      <c r="Q25" s="213"/>
      <c r="R25" s="212" t="s">
        <v>189</v>
      </c>
      <c r="S25" s="212"/>
      <c r="T25" s="213" t="s">
        <v>193</v>
      </c>
      <c r="U25" s="213"/>
      <c r="V25" s="213">
        <f>COUNTIF('リレー種目'!$P$7:$P$203,"混合@メドレーリレー")</f>
        <v>0</v>
      </c>
      <c r="W25" s="213"/>
      <c r="X25" s="212" t="s">
        <v>189</v>
      </c>
      <c r="Y25" s="212"/>
      <c r="IN25" s="43"/>
      <c r="IO25" s="43"/>
      <c r="IP25" s="43"/>
      <c r="IQ25" s="43"/>
      <c r="IR25" s="43"/>
      <c r="IS25" s="43"/>
    </row>
    <row r="26" spans="2:250" ht="22.5" customHeight="1">
      <c r="B26" s="52"/>
      <c r="C26" s="52"/>
      <c r="D26" s="49"/>
      <c r="E26" s="213" t="s">
        <v>192</v>
      </c>
      <c r="F26" s="213"/>
      <c r="G26" s="213"/>
      <c r="H26" s="213" t="s">
        <v>198</v>
      </c>
      <c r="I26" s="213"/>
      <c r="J26" s="213">
        <f>COUNTIF('リレー種目'!$P$7:$P$203,"女性@フリーリレー")</f>
        <v>0</v>
      </c>
      <c r="K26" s="213"/>
      <c r="L26" s="212" t="s">
        <v>189</v>
      </c>
      <c r="M26" s="212"/>
      <c r="N26" s="213" t="s">
        <v>199</v>
      </c>
      <c r="O26" s="213"/>
      <c r="P26" s="213">
        <f>COUNTIF('リレー種目'!$P$7:$P$203,"男性@フリーリレー")</f>
        <v>0</v>
      </c>
      <c r="Q26" s="213"/>
      <c r="R26" s="212" t="s">
        <v>189</v>
      </c>
      <c r="S26" s="212"/>
      <c r="T26" s="213" t="s">
        <v>193</v>
      </c>
      <c r="U26" s="213"/>
      <c r="V26" s="213">
        <f>COUNTIF('リレー種目'!$P$7:$P$203,"混合@フリーリレー")</f>
        <v>0</v>
      </c>
      <c r="W26" s="213"/>
      <c r="X26" s="212" t="s">
        <v>189</v>
      </c>
      <c r="Y26" s="212"/>
      <c r="IN26" s="43"/>
      <c r="IO26" s="43"/>
      <c r="IP26" s="43"/>
    </row>
    <row r="27" spans="2:250" ht="22.5" customHeight="1">
      <c r="B27" s="52"/>
      <c r="C27" s="52"/>
      <c r="D27" s="49"/>
      <c r="E27" s="46"/>
      <c r="F27" s="46"/>
      <c r="G27" s="46"/>
      <c r="H27" s="46"/>
      <c r="I27" s="45"/>
      <c r="J27" s="45"/>
      <c r="K27" s="46"/>
      <c r="L27" s="46"/>
      <c r="M27" s="46"/>
      <c r="N27" s="46"/>
      <c r="O27" s="45"/>
      <c r="P27" s="45"/>
      <c r="Q27" s="46"/>
      <c r="R27" s="46"/>
      <c r="S27" s="46"/>
      <c r="T27" s="213" t="s">
        <v>185</v>
      </c>
      <c r="U27" s="213"/>
      <c r="V27" s="213">
        <f>SUM(J25,P25,V25,J26,P26,V26)</f>
        <v>0</v>
      </c>
      <c r="W27" s="213"/>
      <c r="X27" s="212" t="s">
        <v>189</v>
      </c>
      <c r="Y27" s="212"/>
      <c r="IN27" s="43"/>
      <c r="IO27" s="43"/>
      <c r="IP27" s="43"/>
    </row>
    <row r="28" spans="1:247" s="57" customFormat="1" ht="22.5" customHeight="1">
      <c r="A28" s="54"/>
      <c r="B28" s="54"/>
      <c r="C28" s="44"/>
      <c r="D28" s="54"/>
      <c r="F28" s="47"/>
      <c r="G28" s="47"/>
      <c r="H28" s="54"/>
      <c r="I28" s="54"/>
      <c r="J28" s="54"/>
      <c r="K28" s="54"/>
      <c r="L28" s="54"/>
      <c r="M28" s="54"/>
      <c r="N28" s="54"/>
      <c r="O28" s="54"/>
      <c r="Q28" s="55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</row>
    <row r="29" spans="1:17" ht="22.5" customHeight="1" hidden="1">
      <c r="A29" s="49" t="s">
        <v>194</v>
      </c>
      <c r="Q29" s="41"/>
    </row>
    <row r="30" spans="1:20" ht="22.5" customHeight="1" hidden="1">
      <c r="A30" s="213" t="s">
        <v>195</v>
      </c>
      <c r="B30" s="213"/>
      <c r="C30" s="213"/>
      <c r="D30" s="213"/>
      <c r="E30" s="217">
        <v>3800</v>
      </c>
      <c r="F30" s="218"/>
      <c r="G30" s="218"/>
      <c r="H30" s="218"/>
      <c r="I30" s="213" t="s">
        <v>196</v>
      </c>
      <c r="J30" s="213"/>
      <c r="K30" s="213">
        <f>S23</f>
        <v>0</v>
      </c>
      <c r="L30" s="213"/>
      <c r="M30" s="213"/>
      <c r="N30" s="213" t="s">
        <v>197</v>
      </c>
      <c r="O30" s="213"/>
      <c r="P30" s="218">
        <f>3800*K30</f>
        <v>0</v>
      </c>
      <c r="Q30" s="218"/>
      <c r="R30" s="218"/>
      <c r="S30" s="218"/>
      <c r="T30" s="218"/>
    </row>
  </sheetData>
  <sheetProtection/>
  <mergeCells count="91">
    <mergeCell ref="X26:Y26"/>
    <mergeCell ref="T27:U27"/>
    <mergeCell ref="V27:W27"/>
    <mergeCell ref="X27:Y27"/>
    <mergeCell ref="A23:D23"/>
    <mergeCell ref="A24:D24"/>
    <mergeCell ref="A25:D25"/>
    <mergeCell ref="L26:M26"/>
    <mergeCell ref="N26:O26"/>
    <mergeCell ref="P26:Q26"/>
    <mergeCell ref="R26:S26"/>
    <mergeCell ref="T26:U26"/>
    <mergeCell ref="V26:W26"/>
    <mergeCell ref="U23:V23"/>
    <mergeCell ref="U24:V24"/>
    <mergeCell ref="H25:I25"/>
    <mergeCell ref="J25:K25"/>
    <mergeCell ref="N25:O25"/>
    <mergeCell ref="P25:Q25"/>
    <mergeCell ref="R25:S25"/>
    <mergeCell ref="T25:U25"/>
    <mergeCell ref="V25:W25"/>
    <mergeCell ref="X25:Y25"/>
    <mergeCell ref="S23:T23"/>
    <mergeCell ref="E24:F24"/>
    <mergeCell ref="G24:H24"/>
    <mergeCell ref="K24:L24"/>
    <mergeCell ref="M24:N24"/>
    <mergeCell ref="Q24:R24"/>
    <mergeCell ref="S24:T24"/>
    <mergeCell ref="O24:P24"/>
    <mergeCell ref="E21:I21"/>
    <mergeCell ref="J21:M21"/>
    <mergeCell ref="N21:Q21"/>
    <mergeCell ref="M23:N23"/>
    <mergeCell ref="K23:L23"/>
    <mergeCell ref="Q23:R23"/>
    <mergeCell ref="R21:V21"/>
    <mergeCell ref="O23:P23"/>
    <mergeCell ref="E20:I20"/>
    <mergeCell ref="J20:M20"/>
    <mergeCell ref="N20:Q20"/>
    <mergeCell ref="A30:D30"/>
    <mergeCell ref="E30:H30"/>
    <mergeCell ref="I30:J30"/>
    <mergeCell ref="K30:M30"/>
    <mergeCell ref="N30:O30"/>
    <mergeCell ref="P30:T30"/>
    <mergeCell ref="I23:J23"/>
    <mergeCell ref="A18:D18"/>
    <mergeCell ref="E18:I18"/>
    <mergeCell ref="J18:M18"/>
    <mergeCell ref="N18:Q18"/>
    <mergeCell ref="R18:V18"/>
    <mergeCell ref="E19:I19"/>
    <mergeCell ref="J19:M19"/>
    <mergeCell ref="N19:Q19"/>
    <mergeCell ref="O12:R12"/>
    <mergeCell ref="S12:AB12"/>
    <mergeCell ref="R19:V19"/>
    <mergeCell ref="R20:V20"/>
    <mergeCell ref="O16:R16"/>
    <mergeCell ref="S16:AB16"/>
    <mergeCell ref="A11:D11"/>
    <mergeCell ref="A5:D5"/>
    <mergeCell ref="A6:D6"/>
    <mergeCell ref="A12:D12"/>
    <mergeCell ref="O9:R9"/>
    <mergeCell ref="E8:AB8"/>
    <mergeCell ref="E9:N9"/>
    <mergeCell ref="S9:AB9"/>
    <mergeCell ref="E11:N11"/>
    <mergeCell ref="E12:N12"/>
    <mergeCell ref="L25:M25"/>
    <mergeCell ref="E25:G25"/>
    <mergeCell ref="E26:G26"/>
    <mergeCell ref="H26:I26"/>
    <mergeCell ref="J26:K26"/>
    <mergeCell ref="E23:F23"/>
    <mergeCell ref="G23:H23"/>
    <mergeCell ref="I24:J24"/>
    <mergeCell ref="F13:N13"/>
    <mergeCell ref="E14:AB15"/>
    <mergeCell ref="A16:D16"/>
    <mergeCell ref="E16:N16"/>
    <mergeCell ref="A3:AB3"/>
    <mergeCell ref="F2:AA2"/>
    <mergeCell ref="A2:D2"/>
    <mergeCell ref="A13:D15"/>
    <mergeCell ref="A8:D8"/>
    <mergeCell ref="A9:D9"/>
  </mergeCells>
  <dataValidations count="2">
    <dataValidation type="list" allowBlank="1" showInputMessage="1" showErrorMessage="1" sqref="J19:M21">
      <formula1>社員区分</formula1>
    </dataValidation>
    <dataValidation type="list" allowBlank="1" showInputMessage="1" showErrorMessage="1" sqref="N19:Q21">
      <formula1>サイズ</formula1>
    </dataValidation>
  </dataValidation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202"/>
  <sheetViews>
    <sheetView zoomScalePageLayoutView="0" workbookViewId="0" topLeftCell="A1">
      <selection activeCell="H1" sqref="H1:J1"/>
    </sheetView>
  </sheetViews>
  <sheetFormatPr defaultColWidth="4.57421875" defaultRowHeight="15"/>
  <cols>
    <col min="1" max="1" width="4.57421875" style="21" customWidth="1"/>
    <col min="2" max="5" width="8.57421875" style="21" customWidth="1"/>
    <col min="6" max="12" width="6.57421875" style="21" customWidth="1"/>
    <col min="13" max="13" width="8.57421875" style="21" customWidth="1"/>
    <col min="14" max="17" width="6.57421875" style="21" customWidth="1"/>
    <col min="18" max="16384" width="4.57421875" style="21" customWidth="1"/>
  </cols>
  <sheetData>
    <row r="1" spans="2:14" ht="13.5">
      <c r="B1" s="225" t="s">
        <v>65</v>
      </c>
      <c r="C1" s="226"/>
      <c r="D1" s="227"/>
      <c r="F1" s="222" t="s">
        <v>66</v>
      </c>
      <c r="G1" s="222"/>
      <c r="H1" s="223" t="b">
        <f>IF('申込書_兵庫県'!C7&lt;&gt;"",IF('申込書_兵庫県'!M9="","",ASC('申込書_兵庫県'!M9)),IF('申込書_コナミ'!E8&lt;&gt;"",IF('申込書_コナミ'!E6="","",ASC('申込書_コナミ'!E6&amp;'申込書_コナミ'!F6&amp;'申込書_コナミ'!I6&amp;'申込書_コナミ'!J6&amp;'申込書_コナミ'!K6))))</f>
        <v>0</v>
      </c>
      <c r="I1" s="223"/>
      <c r="J1" s="223"/>
      <c r="K1" s="22" t="s">
        <v>67</v>
      </c>
      <c r="L1" s="224" t="b">
        <f>IF('申込書_兵庫県'!C7&lt;&gt;"",IF('申込書_兵庫県'!M7="",'申込書_兵庫県'!C7,'申込書_兵庫県'!M7),IF('申込書_コナミ'!E8&lt;&gt;"",IF('申込書_コナミ'!E9="",'申込書_コナミ'!E8,'申込書_コナミ'!E9)))</f>
        <v>0</v>
      </c>
      <c r="M1" s="224"/>
      <c r="N1" s="224"/>
    </row>
    <row r="3" spans="1:20" s="23" customFormat="1" ht="13.5">
      <c r="A3" s="219"/>
      <c r="B3" s="221" t="s">
        <v>0</v>
      </c>
      <c r="C3" s="221"/>
      <c r="D3" s="221" t="s">
        <v>18</v>
      </c>
      <c r="E3" s="221"/>
      <c r="F3" s="219" t="s">
        <v>3</v>
      </c>
      <c r="G3" s="221" t="s">
        <v>4</v>
      </c>
      <c r="H3" s="221"/>
      <c r="I3" s="221"/>
      <c r="J3" s="219" t="s">
        <v>8</v>
      </c>
      <c r="K3" s="219" t="s">
        <v>160</v>
      </c>
      <c r="L3" s="219" t="s">
        <v>69</v>
      </c>
      <c r="M3" s="221" t="s">
        <v>9</v>
      </c>
      <c r="N3" s="221"/>
      <c r="O3" s="221" t="s">
        <v>13</v>
      </c>
      <c r="P3" s="221"/>
      <c r="Q3" s="221"/>
      <c r="S3" s="34"/>
      <c r="T3" s="36" t="s">
        <v>158</v>
      </c>
    </row>
    <row r="4" spans="1:20" s="23" customFormat="1" ht="13.5">
      <c r="A4" s="220"/>
      <c r="B4" s="24" t="s">
        <v>1</v>
      </c>
      <c r="C4" s="25" t="s">
        <v>2</v>
      </c>
      <c r="D4" s="24" t="s">
        <v>19</v>
      </c>
      <c r="E4" s="25" t="s">
        <v>20</v>
      </c>
      <c r="F4" s="220"/>
      <c r="G4" s="24" t="s">
        <v>5</v>
      </c>
      <c r="H4" s="26" t="s">
        <v>6</v>
      </c>
      <c r="I4" s="25" t="s">
        <v>7</v>
      </c>
      <c r="J4" s="220"/>
      <c r="K4" s="220"/>
      <c r="L4" s="220"/>
      <c r="M4" s="24" t="s">
        <v>10</v>
      </c>
      <c r="N4" s="26" t="s">
        <v>11</v>
      </c>
      <c r="O4" s="24" t="s">
        <v>14</v>
      </c>
      <c r="P4" s="26" t="s">
        <v>15</v>
      </c>
      <c r="Q4" s="25"/>
      <c r="S4" s="35"/>
      <c r="T4" s="36" t="s">
        <v>159</v>
      </c>
    </row>
    <row r="5" spans="1:17" s="23" customFormat="1" ht="13.5">
      <c r="A5" s="27" t="s">
        <v>17</v>
      </c>
      <c r="B5" s="28" t="s">
        <v>296</v>
      </c>
      <c r="C5" s="29" t="s">
        <v>21</v>
      </c>
      <c r="D5" s="28" t="s">
        <v>297</v>
      </c>
      <c r="E5" s="29" t="s">
        <v>22</v>
      </c>
      <c r="F5" s="30" t="s">
        <v>24</v>
      </c>
      <c r="G5" s="28">
        <v>1975</v>
      </c>
      <c r="H5" s="31">
        <v>1</v>
      </c>
      <c r="I5" s="29">
        <v>14</v>
      </c>
      <c r="J5" s="30" t="s">
        <v>32</v>
      </c>
      <c r="K5" s="37"/>
      <c r="L5" s="38">
        <f>IF(B5="","",ROUNDDOWN(YEARFRAC(DATE('個人種目'!G5,'個人種目'!H5,'個人種目'!I5),'中間シート（個人）'!$B$1,3),0))</f>
        <v>42</v>
      </c>
      <c r="M5" s="32" t="s">
        <v>33</v>
      </c>
      <c r="N5" s="33" t="s">
        <v>42</v>
      </c>
      <c r="O5" s="28"/>
      <c r="P5" s="31">
        <v>35</v>
      </c>
      <c r="Q5" s="29">
        <v>88</v>
      </c>
    </row>
    <row r="6" spans="1:17" s="23" customFormat="1" ht="13.5">
      <c r="A6" s="27">
        <v>1</v>
      </c>
      <c r="B6" s="28"/>
      <c r="C6" s="29"/>
      <c r="D6" s="28"/>
      <c r="E6" s="29"/>
      <c r="F6" s="30"/>
      <c r="G6" s="28"/>
      <c r="H6" s="31"/>
      <c r="I6" s="29"/>
      <c r="J6" s="30"/>
      <c r="K6" s="37"/>
      <c r="L6" s="38">
        <f>IF(B6="","",ROUNDDOWN(YEARFRAC(DATE('個人種目'!G6,'個人種目'!H6,'個人種目'!I6),'中間シート（個人）'!$B$1,3),0))</f>
      </c>
      <c r="M6" s="32"/>
      <c r="N6" s="33"/>
      <c r="O6" s="28"/>
      <c r="P6" s="31"/>
      <c r="Q6" s="29"/>
    </row>
    <row r="7" spans="1:17" s="23" customFormat="1" ht="13.5">
      <c r="A7" s="27">
        <v>2</v>
      </c>
      <c r="B7" s="28"/>
      <c r="C7" s="29"/>
      <c r="D7" s="28"/>
      <c r="E7" s="29"/>
      <c r="F7" s="30"/>
      <c r="G7" s="28"/>
      <c r="H7" s="31"/>
      <c r="I7" s="29"/>
      <c r="J7" s="30"/>
      <c r="K7" s="37"/>
      <c r="L7" s="38">
        <f>IF(B7="","",ROUNDDOWN(YEARFRAC(DATE('個人種目'!G7,'個人種目'!H7,'個人種目'!I7),'中間シート（個人）'!$B$1,3),0))</f>
      </c>
      <c r="M7" s="32"/>
      <c r="N7" s="33"/>
      <c r="O7" s="28"/>
      <c r="P7" s="31"/>
      <c r="Q7" s="29"/>
    </row>
    <row r="8" spans="1:17" s="23" customFormat="1" ht="13.5">
      <c r="A8" s="27">
        <v>3</v>
      </c>
      <c r="B8" s="28"/>
      <c r="C8" s="29"/>
      <c r="D8" s="28"/>
      <c r="E8" s="29"/>
      <c r="F8" s="30"/>
      <c r="G8" s="28"/>
      <c r="H8" s="31"/>
      <c r="I8" s="29"/>
      <c r="J8" s="30"/>
      <c r="K8" s="37"/>
      <c r="L8" s="38">
        <f>IF(B8="","",ROUNDDOWN(YEARFRAC(DATE('個人種目'!G8,'個人種目'!H8,'個人種目'!I8),'中間シート（個人）'!$B$1,3),0))</f>
      </c>
      <c r="M8" s="32"/>
      <c r="N8" s="33"/>
      <c r="O8" s="28"/>
      <c r="P8" s="31"/>
      <c r="Q8" s="29"/>
    </row>
    <row r="9" spans="1:17" s="23" customFormat="1" ht="13.5">
      <c r="A9" s="27">
        <v>4</v>
      </c>
      <c r="B9" s="28"/>
      <c r="C9" s="29"/>
      <c r="D9" s="28"/>
      <c r="E9" s="29"/>
      <c r="F9" s="30"/>
      <c r="G9" s="28"/>
      <c r="H9" s="31"/>
      <c r="I9" s="29"/>
      <c r="J9" s="30"/>
      <c r="K9" s="37"/>
      <c r="L9" s="38">
        <f>IF(B9="","",ROUNDDOWN(YEARFRAC(DATE('個人種目'!G9,'個人種目'!H9,'個人種目'!I9),'中間シート（個人）'!$B$1,3),0))</f>
      </c>
      <c r="M9" s="32"/>
      <c r="N9" s="33"/>
      <c r="O9" s="28"/>
      <c r="P9" s="31"/>
      <c r="Q9" s="29"/>
    </row>
    <row r="10" spans="1:17" s="23" customFormat="1" ht="13.5">
      <c r="A10" s="27">
        <v>5</v>
      </c>
      <c r="B10" s="28"/>
      <c r="C10" s="29"/>
      <c r="D10" s="28"/>
      <c r="E10" s="29"/>
      <c r="F10" s="30"/>
      <c r="G10" s="28"/>
      <c r="H10" s="31"/>
      <c r="I10" s="29"/>
      <c r="J10" s="30"/>
      <c r="K10" s="37"/>
      <c r="L10" s="38">
        <f>IF(B10="","",ROUNDDOWN(YEARFRAC(DATE('個人種目'!G10,'個人種目'!H10,'個人種目'!I10),'中間シート（個人）'!$B$1,3),0))</f>
      </c>
      <c r="M10" s="32"/>
      <c r="N10" s="33"/>
      <c r="O10" s="28"/>
      <c r="P10" s="31"/>
      <c r="Q10" s="29"/>
    </row>
    <row r="11" spans="1:17" s="23" customFormat="1" ht="13.5">
      <c r="A11" s="27">
        <v>6</v>
      </c>
      <c r="B11" s="28"/>
      <c r="C11" s="29"/>
      <c r="D11" s="28"/>
      <c r="E11" s="29"/>
      <c r="F11" s="30"/>
      <c r="G11" s="28"/>
      <c r="H11" s="31"/>
      <c r="I11" s="29"/>
      <c r="J11" s="30"/>
      <c r="K11" s="37"/>
      <c r="L11" s="38">
        <f>IF(B11="","",ROUNDDOWN(YEARFRAC(DATE('個人種目'!G11,'個人種目'!H11,'個人種目'!I11),'中間シート（個人）'!$B$1,3),0))</f>
      </c>
      <c r="M11" s="32"/>
      <c r="N11" s="33"/>
      <c r="O11" s="28"/>
      <c r="P11" s="31"/>
      <c r="Q11" s="29"/>
    </row>
    <row r="12" spans="1:17" s="23" customFormat="1" ht="13.5">
      <c r="A12" s="27">
        <v>7</v>
      </c>
      <c r="B12" s="28"/>
      <c r="C12" s="29"/>
      <c r="D12" s="28"/>
      <c r="E12" s="29"/>
      <c r="F12" s="30"/>
      <c r="G12" s="28"/>
      <c r="H12" s="31"/>
      <c r="I12" s="29"/>
      <c r="J12" s="30"/>
      <c r="K12" s="37"/>
      <c r="L12" s="38">
        <f>IF(B12="","",ROUNDDOWN(YEARFRAC(DATE('個人種目'!G12,'個人種目'!H12,'個人種目'!I12),'中間シート（個人）'!$B$1,3),0))</f>
      </c>
      <c r="M12" s="32"/>
      <c r="N12" s="33"/>
      <c r="O12" s="28"/>
      <c r="P12" s="31"/>
      <c r="Q12" s="29"/>
    </row>
    <row r="13" spans="1:17" s="23" customFormat="1" ht="13.5">
      <c r="A13" s="27">
        <v>8</v>
      </c>
      <c r="B13" s="28"/>
      <c r="C13" s="29"/>
      <c r="D13" s="28"/>
      <c r="E13" s="29"/>
      <c r="F13" s="30"/>
      <c r="G13" s="28"/>
      <c r="H13" s="31"/>
      <c r="I13" s="29"/>
      <c r="J13" s="30"/>
      <c r="K13" s="37"/>
      <c r="L13" s="38">
        <f>IF(B13="","",ROUNDDOWN(YEARFRAC(DATE('個人種目'!G13,'個人種目'!H13,'個人種目'!I13),'中間シート（個人）'!$B$1,3),0))</f>
      </c>
      <c r="M13" s="32"/>
      <c r="N13" s="33"/>
      <c r="O13" s="28"/>
      <c r="P13" s="31"/>
      <c r="Q13" s="29"/>
    </row>
    <row r="14" spans="1:17" s="23" customFormat="1" ht="13.5">
      <c r="A14" s="27">
        <v>9</v>
      </c>
      <c r="B14" s="28"/>
      <c r="C14" s="29"/>
      <c r="D14" s="28"/>
      <c r="E14" s="29"/>
      <c r="F14" s="30"/>
      <c r="G14" s="28"/>
      <c r="H14" s="31"/>
      <c r="I14" s="29"/>
      <c r="J14" s="30"/>
      <c r="K14" s="37"/>
      <c r="L14" s="38">
        <f>IF(B14="","",ROUNDDOWN(YEARFRAC(DATE('個人種目'!G14,'個人種目'!H14,'個人種目'!I14),'中間シート（個人）'!$B$1,3),0))</f>
      </c>
      <c r="M14" s="32"/>
      <c r="N14" s="33"/>
      <c r="O14" s="28"/>
      <c r="P14" s="31"/>
      <c r="Q14" s="29"/>
    </row>
    <row r="15" spans="1:17" s="23" customFormat="1" ht="13.5">
      <c r="A15" s="27">
        <v>10</v>
      </c>
      <c r="B15" s="28"/>
      <c r="C15" s="29"/>
      <c r="D15" s="28"/>
      <c r="E15" s="29"/>
      <c r="F15" s="30"/>
      <c r="G15" s="28"/>
      <c r="H15" s="31"/>
      <c r="I15" s="29"/>
      <c r="J15" s="30"/>
      <c r="K15" s="37"/>
      <c r="L15" s="38">
        <f>IF(B15="","",ROUNDDOWN(YEARFRAC(DATE('個人種目'!G15,'個人種目'!H15,'個人種目'!I15),'中間シート（個人）'!$B$1,3),0))</f>
      </c>
      <c r="M15" s="32"/>
      <c r="N15" s="33"/>
      <c r="O15" s="28"/>
      <c r="P15" s="31"/>
      <c r="Q15" s="29"/>
    </row>
    <row r="16" spans="1:17" s="23" customFormat="1" ht="13.5">
      <c r="A16" s="27">
        <v>11</v>
      </c>
      <c r="B16" s="28"/>
      <c r="C16" s="29"/>
      <c r="D16" s="28"/>
      <c r="E16" s="29"/>
      <c r="F16" s="30"/>
      <c r="G16" s="28"/>
      <c r="H16" s="31"/>
      <c r="I16" s="29"/>
      <c r="J16" s="30"/>
      <c r="K16" s="37"/>
      <c r="L16" s="38">
        <f>IF(B16="","",ROUNDDOWN(YEARFRAC(DATE('個人種目'!G16,'個人種目'!H16,'個人種目'!I16),'中間シート（個人）'!$B$1,3),0))</f>
      </c>
      <c r="M16" s="32"/>
      <c r="N16" s="33"/>
      <c r="O16" s="28"/>
      <c r="P16" s="31"/>
      <c r="Q16" s="29"/>
    </row>
    <row r="17" spans="1:17" s="23" customFormat="1" ht="13.5">
      <c r="A17" s="27">
        <v>12</v>
      </c>
      <c r="B17" s="28"/>
      <c r="C17" s="29"/>
      <c r="D17" s="28"/>
      <c r="E17" s="29"/>
      <c r="F17" s="30"/>
      <c r="G17" s="28"/>
      <c r="H17" s="31"/>
      <c r="I17" s="29"/>
      <c r="J17" s="30"/>
      <c r="K17" s="37"/>
      <c r="L17" s="38">
        <f>IF(B17="","",ROUNDDOWN(YEARFRAC(DATE('個人種目'!G17,'個人種目'!H17,'個人種目'!I17),'中間シート（個人）'!$B$1,3),0))</f>
      </c>
      <c r="M17" s="32"/>
      <c r="N17" s="33"/>
      <c r="O17" s="28"/>
      <c r="P17" s="31"/>
      <c r="Q17" s="29"/>
    </row>
    <row r="18" spans="1:17" s="23" customFormat="1" ht="13.5">
      <c r="A18" s="27">
        <v>13</v>
      </c>
      <c r="B18" s="28"/>
      <c r="C18" s="29"/>
      <c r="D18" s="28"/>
      <c r="E18" s="29"/>
      <c r="F18" s="30"/>
      <c r="G18" s="28"/>
      <c r="H18" s="31"/>
      <c r="I18" s="29"/>
      <c r="J18" s="30"/>
      <c r="K18" s="37"/>
      <c r="L18" s="38">
        <f>IF(B18="","",ROUNDDOWN(YEARFRAC(DATE('個人種目'!G18,'個人種目'!H18,'個人種目'!I18),'中間シート（個人）'!$B$1,3),0))</f>
      </c>
      <c r="M18" s="32"/>
      <c r="N18" s="33"/>
      <c r="O18" s="28"/>
      <c r="P18" s="31"/>
      <c r="Q18" s="29"/>
    </row>
    <row r="19" spans="1:17" s="23" customFormat="1" ht="13.5">
      <c r="A19" s="27">
        <v>14</v>
      </c>
      <c r="B19" s="28"/>
      <c r="C19" s="29"/>
      <c r="D19" s="28"/>
      <c r="E19" s="29"/>
      <c r="F19" s="30"/>
      <c r="G19" s="28"/>
      <c r="H19" s="31"/>
      <c r="I19" s="29"/>
      <c r="J19" s="30"/>
      <c r="K19" s="37"/>
      <c r="L19" s="38">
        <f>IF(B19="","",ROUNDDOWN(YEARFRAC(DATE('個人種目'!G19,'個人種目'!H19,'個人種目'!I19),'中間シート（個人）'!$B$1,3),0))</f>
      </c>
      <c r="M19" s="32"/>
      <c r="N19" s="33"/>
      <c r="O19" s="28"/>
      <c r="P19" s="31"/>
      <c r="Q19" s="29"/>
    </row>
    <row r="20" spans="1:17" s="23" customFormat="1" ht="13.5">
      <c r="A20" s="27">
        <v>15</v>
      </c>
      <c r="B20" s="28"/>
      <c r="C20" s="29"/>
      <c r="D20" s="28"/>
      <c r="E20" s="29"/>
      <c r="F20" s="30"/>
      <c r="G20" s="28"/>
      <c r="H20" s="31"/>
      <c r="I20" s="29"/>
      <c r="J20" s="30"/>
      <c r="K20" s="37"/>
      <c r="L20" s="38">
        <f>IF(B20="","",ROUNDDOWN(YEARFRAC(DATE('個人種目'!G20,'個人種目'!H20,'個人種目'!I20),'中間シート（個人）'!$B$1,3),0))</f>
      </c>
      <c r="M20" s="32"/>
      <c r="N20" s="33"/>
      <c r="O20" s="28"/>
      <c r="P20" s="31"/>
      <c r="Q20" s="29"/>
    </row>
    <row r="21" spans="1:17" s="23" customFormat="1" ht="13.5">
      <c r="A21" s="27">
        <v>16</v>
      </c>
      <c r="B21" s="28"/>
      <c r="C21" s="29"/>
      <c r="D21" s="28"/>
      <c r="E21" s="29"/>
      <c r="F21" s="30"/>
      <c r="G21" s="28"/>
      <c r="H21" s="31"/>
      <c r="I21" s="29"/>
      <c r="J21" s="30"/>
      <c r="K21" s="37"/>
      <c r="L21" s="38">
        <f>IF(B21="","",ROUNDDOWN(YEARFRAC(DATE('個人種目'!G21,'個人種目'!H21,'個人種目'!I21),'中間シート（個人）'!$B$1,3),0))</f>
      </c>
      <c r="M21" s="32"/>
      <c r="N21" s="33"/>
      <c r="O21" s="28"/>
      <c r="P21" s="31"/>
      <c r="Q21" s="29"/>
    </row>
    <row r="22" spans="1:17" s="23" customFormat="1" ht="13.5">
      <c r="A22" s="27">
        <v>17</v>
      </c>
      <c r="B22" s="28"/>
      <c r="C22" s="29"/>
      <c r="D22" s="28"/>
      <c r="E22" s="29"/>
      <c r="F22" s="30"/>
      <c r="G22" s="28"/>
      <c r="H22" s="31"/>
      <c r="I22" s="29"/>
      <c r="J22" s="30"/>
      <c r="K22" s="37"/>
      <c r="L22" s="38">
        <f>IF(B22="","",ROUNDDOWN(YEARFRAC(DATE('個人種目'!G22,'個人種目'!H22,'個人種目'!I22),'中間シート（個人）'!$B$1,3),0))</f>
      </c>
      <c r="M22" s="32"/>
      <c r="N22" s="33"/>
      <c r="O22" s="28"/>
      <c r="P22" s="31"/>
      <c r="Q22" s="29"/>
    </row>
    <row r="23" spans="1:17" s="23" customFormat="1" ht="13.5">
      <c r="A23" s="27">
        <v>18</v>
      </c>
      <c r="B23" s="28"/>
      <c r="C23" s="29"/>
      <c r="D23" s="28"/>
      <c r="E23" s="29"/>
      <c r="F23" s="30"/>
      <c r="G23" s="28"/>
      <c r="H23" s="31"/>
      <c r="I23" s="29"/>
      <c r="J23" s="30"/>
      <c r="K23" s="37"/>
      <c r="L23" s="38">
        <f>IF(B23="","",ROUNDDOWN(YEARFRAC(DATE('個人種目'!G23,'個人種目'!H23,'個人種目'!I23),'中間シート（個人）'!$B$1,3),0))</f>
      </c>
      <c r="M23" s="32"/>
      <c r="N23" s="33"/>
      <c r="O23" s="28"/>
      <c r="P23" s="31"/>
      <c r="Q23" s="29"/>
    </row>
    <row r="24" spans="1:17" s="23" customFormat="1" ht="13.5">
      <c r="A24" s="27">
        <v>19</v>
      </c>
      <c r="B24" s="28"/>
      <c r="C24" s="29"/>
      <c r="D24" s="28"/>
      <c r="E24" s="29"/>
      <c r="F24" s="30"/>
      <c r="G24" s="28"/>
      <c r="H24" s="31"/>
      <c r="I24" s="29"/>
      <c r="J24" s="30"/>
      <c r="K24" s="37"/>
      <c r="L24" s="38">
        <f>IF(B24="","",ROUNDDOWN(YEARFRAC(DATE('個人種目'!G24,'個人種目'!H24,'個人種目'!I24),'中間シート（個人）'!$B$1,3),0))</f>
      </c>
      <c r="M24" s="32"/>
      <c r="N24" s="33"/>
      <c r="O24" s="28"/>
      <c r="P24" s="31"/>
      <c r="Q24" s="29"/>
    </row>
    <row r="25" spans="1:17" s="23" customFormat="1" ht="13.5">
      <c r="A25" s="27">
        <v>20</v>
      </c>
      <c r="B25" s="28"/>
      <c r="C25" s="29"/>
      <c r="D25" s="28"/>
      <c r="E25" s="29"/>
      <c r="F25" s="30"/>
      <c r="G25" s="28"/>
      <c r="H25" s="31"/>
      <c r="I25" s="29"/>
      <c r="J25" s="30"/>
      <c r="K25" s="37"/>
      <c r="L25" s="38">
        <f>IF(B25="","",ROUNDDOWN(YEARFRAC(DATE('個人種目'!G25,'個人種目'!H25,'個人種目'!I25),'中間シート（個人）'!$B$1,3),0))</f>
      </c>
      <c r="M25" s="32"/>
      <c r="N25" s="33"/>
      <c r="O25" s="28"/>
      <c r="P25" s="31"/>
      <c r="Q25" s="29"/>
    </row>
    <row r="26" spans="1:17" s="23" customFormat="1" ht="13.5">
      <c r="A26" s="27">
        <v>21</v>
      </c>
      <c r="B26" s="28"/>
      <c r="C26" s="29"/>
      <c r="D26" s="28"/>
      <c r="E26" s="29"/>
      <c r="F26" s="30"/>
      <c r="G26" s="28"/>
      <c r="H26" s="31"/>
      <c r="I26" s="29"/>
      <c r="J26" s="30"/>
      <c r="K26" s="37"/>
      <c r="L26" s="38">
        <f>IF(B26="","",ROUNDDOWN(YEARFRAC(DATE('個人種目'!G26,'個人種目'!H26,'個人種目'!I26),'中間シート（個人）'!$B$1,3),0))</f>
      </c>
      <c r="M26" s="32"/>
      <c r="N26" s="33"/>
      <c r="O26" s="28"/>
      <c r="P26" s="31"/>
      <c r="Q26" s="29"/>
    </row>
    <row r="27" spans="1:17" s="23" customFormat="1" ht="13.5">
      <c r="A27" s="27">
        <v>22</v>
      </c>
      <c r="B27" s="28"/>
      <c r="C27" s="29"/>
      <c r="D27" s="28"/>
      <c r="E27" s="29"/>
      <c r="F27" s="30"/>
      <c r="G27" s="28"/>
      <c r="H27" s="31"/>
      <c r="I27" s="29"/>
      <c r="J27" s="30"/>
      <c r="K27" s="37"/>
      <c r="L27" s="38">
        <f>IF(B27="","",ROUNDDOWN(YEARFRAC(DATE('個人種目'!G27,'個人種目'!H27,'個人種目'!I27),'中間シート（個人）'!$B$1,3),0))</f>
      </c>
      <c r="M27" s="32"/>
      <c r="N27" s="33"/>
      <c r="O27" s="28"/>
      <c r="P27" s="31"/>
      <c r="Q27" s="29"/>
    </row>
    <row r="28" spans="1:17" s="23" customFormat="1" ht="13.5">
      <c r="A28" s="27">
        <v>23</v>
      </c>
      <c r="B28" s="28"/>
      <c r="C28" s="29"/>
      <c r="D28" s="28"/>
      <c r="E28" s="29"/>
      <c r="F28" s="30"/>
      <c r="G28" s="28"/>
      <c r="H28" s="31"/>
      <c r="I28" s="29"/>
      <c r="J28" s="30"/>
      <c r="K28" s="37"/>
      <c r="L28" s="38">
        <f>IF(B28="","",ROUNDDOWN(YEARFRAC(DATE('個人種目'!G28,'個人種目'!H28,'個人種目'!I28),'中間シート（個人）'!$B$1,3),0))</f>
      </c>
      <c r="M28" s="32"/>
      <c r="N28" s="33"/>
      <c r="O28" s="28"/>
      <c r="P28" s="31"/>
      <c r="Q28" s="29"/>
    </row>
    <row r="29" spans="1:17" s="23" customFormat="1" ht="13.5">
      <c r="A29" s="27">
        <v>24</v>
      </c>
      <c r="B29" s="28"/>
      <c r="C29" s="29"/>
      <c r="D29" s="28"/>
      <c r="E29" s="29"/>
      <c r="F29" s="30"/>
      <c r="G29" s="28"/>
      <c r="H29" s="31"/>
      <c r="I29" s="29"/>
      <c r="J29" s="30"/>
      <c r="K29" s="37"/>
      <c r="L29" s="38">
        <f>IF(B29="","",ROUNDDOWN(YEARFRAC(DATE('個人種目'!G29,'個人種目'!H29,'個人種目'!I29),'中間シート（個人）'!$B$1,3),0))</f>
      </c>
      <c r="M29" s="32"/>
      <c r="N29" s="33"/>
      <c r="O29" s="28"/>
      <c r="P29" s="31"/>
      <c r="Q29" s="29"/>
    </row>
    <row r="30" spans="1:17" s="23" customFormat="1" ht="13.5">
      <c r="A30" s="27">
        <v>25</v>
      </c>
      <c r="B30" s="28"/>
      <c r="C30" s="29"/>
      <c r="D30" s="28"/>
      <c r="E30" s="29"/>
      <c r="F30" s="30"/>
      <c r="G30" s="28"/>
      <c r="H30" s="31"/>
      <c r="I30" s="29"/>
      <c r="J30" s="30"/>
      <c r="K30" s="37"/>
      <c r="L30" s="38">
        <f>IF(B30="","",ROUNDDOWN(YEARFRAC(DATE('個人種目'!G30,'個人種目'!H30,'個人種目'!I30),'中間シート（個人）'!$B$1,3),0))</f>
      </c>
      <c r="M30" s="32"/>
      <c r="N30" s="33"/>
      <c r="O30" s="28"/>
      <c r="P30" s="31"/>
      <c r="Q30" s="29"/>
    </row>
    <row r="31" spans="1:17" s="23" customFormat="1" ht="13.5">
      <c r="A31" s="27">
        <v>26</v>
      </c>
      <c r="B31" s="28"/>
      <c r="C31" s="29"/>
      <c r="D31" s="28"/>
      <c r="E31" s="29"/>
      <c r="F31" s="30"/>
      <c r="G31" s="28"/>
      <c r="H31" s="31"/>
      <c r="I31" s="29"/>
      <c r="J31" s="30"/>
      <c r="K31" s="37"/>
      <c r="L31" s="38">
        <f>IF(B31="","",ROUNDDOWN(YEARFRAC(DATE('個人種目'!G31,'個人種目'!H31,'個人種目'!I31),'中間シート（個人）'!$B$1,3),0))</f>
      </c>
      <c r="M31" s="32"/>
      <c r="N31" s="33"/>
      <c r="O31" s="28"/>
      <c r="P31" s="31"/>
      <c r="Q31" s="29"/>
    </row>
    <row r="32" spans="1:17" s="23" customFormat="1" ht="13.5">
      <c r="A32" s="27">
        <v>27</v>
      </c>
      <c r="B32" s="28"/>
      <c r="C32" s="29"/>
      <c r="D32" s="28"/>
      <c r="E32" s="29"/>
      <c r="F32" s="30"/>
      <c r="G32" s="28"/>
      <c r="H32" s="31"/>
      <c r="I32" s="29"/>
      <c r="J32" s="30"/>
      <c r="K32" s="37"/>
      <c r="L32" s="38">
        <f>IF(B32="","",ROUNDDOWN(YEARFRAC(DATE('個人種目'!G32,'個人種目'!H32,'個人種目'!I32),'中間シート（個人）'!$B$1,3),0))</f>
      </c>
      <c r="M32" s="32"/>
      <c r="N32" s="33"/>
      <c r="O32" s="28"/>
      <c r="P32" s="31"/>
      <c r="Q32" s="29"/>
    </row>
    <row r="33" spans="1:17" s="23" customFormat="1" ht="13.5">
      <c r="A33" s="27">
        <v>28</v>
      </c>
      <c r="B33" s="28"/>
      <c r="C33" s="29"/>
      <c r="D33" s="28"/>
      <c r="E33" s="29"/>
      <c r="F33" s="30"/>
      <c r="G33" s="28"/>
      <c r="H33" s="31"/>
      <c r="I33" s="29"/>
      <c r="J33" s="30"/>
      <c r="K33" s="37"/>
      <c r="L33" s="38">
        <f>IF(B33="","",ROUNDDOWN(YEARFRAC(DATE('個人種目'!G33,'個人種目'!H33,'個人種目'!I33),'中間シート（個人）'!$B$1,3),0))</f>
      </c>
      <c r="M33" s="32"/>
      <c r="N33" s="33"/>
      <c r="O33" s="28"/>
      <c r="P33" s="31"/>
      <c r="Q33" s="29"/>
    </row>
    <row r="34" spans="1:17" s="23" customFormat="1" ht="13.5">
      <c r="A34" s="27">
        <v>29</v>
      </c>
      <c r="B34" s="28"/>
      <c r="C34" s="29"/>
      <c r="D34" s="28"/>
      <c r="E34" s="29"/>
      <c r="F34" s="30"/>
      <c r="G34" s="28"/>
      <c r="H34" s="31"/>
      <c r="I34" s="29"/>
      <c r="J34" s="30"/>
      <c r="K34" s="37"/>
      <c r="L34" s="38">
        <f>IF(B34="","",ROUNDDOWN(YEARFRAC(DATE('個人種目'!G34,'個人種目'!H34,'個人種目'!I34),'中間シート（個人）'!$B$1,3),0))</f>
      </c>
      <c r="M34" s="32"/>
      <c r="N34" s="33"/>
      <c r="O34" s="28"/>
      <c r="P34" s="31"/>
      <c r="Q34" s="29"/>
    </row>
    <row r="35" spans="1:17" s="23" customFormat="1" ht="13.5">
      <c r="A35" s="27">
        <v>30</v>
      </c>
      <c r="B35" s="28"/>
      <c r="C35" s="29"/>
      <c r="D35" s="28"/>
      <c r="E35" s="29"/>
      <c r="F35" s="30"/>
      <c r="G35" s="28"/>
      <c r="H35" s="31"/>
      <c r="I35" s="29"/>
      <c r="J35" s="30"/>
      <c r="K35" s="37"/>
      <c r="L35" s="38">
        <f>IF(B35="","",ROUNDDOWN(YEARFRAC(DATE('個人種目'!G35,'個人種目'!H35,'個人種目'!I35),'中間シート（個人）'!$B$1,3),0))</f>
      </c>
      <c r="M35" s="32"/>
      <c r="N35" s="33"/>
      <c r="O35" s="28"/>
      <c r="P35" s="31"/>
      <c r="Q35" s="29"/>
    </row>
    <row r="36" spans="1:17" s="23" customFormat="1" ht="13.5">
      <c r="A36" s="27">
        <v>31</v>
      </c>
      <c r="B36" s="28"/>
      <c r="C36" s="29"/>
      <c r="D36" s="28"/>
      <c r="E36" s="29"/>
      <c r="F36" s="30"/>
      <c r="G36" s="28"/>
      <c r="H36" s="31"/>
      <c r="I36" s="29"/>
      <c r="J36" s="30"/>
      <c r="K36" s="37"/>
      <c r="L36" s="38">
        <f>IF(B36="","",ROUNDDOWN(YEARFRAC(DATE('個人種目'!G36,'個人種目'!H36,'個人種目'!I36),'中間シート（個人）'!$B$1,3),0))</f>
      </c>
      <c r="M36" s="32"/>
      <c r="N36" s="33"/>
      <c r="O36" s="28"/>
      <c r="P36" s="31"/>
      <c r="Q36" s="29"/>
    </row>
    <row r="37" spans="1:17" s="23" customFormat="1" ht="13.5">
      <c r="A37" s="27">
        <v>32</v>
      </c>
      <c r="B37" s="28"/>
      <c r="C37" s="29"/>
      <c r="D37" s="28"/>
      <c r="E37" s="29"/>
      <c r="F37" s="30"/>
      <c r="G37" s="28"/>
      <c r="H37" s="31"/>
      <c r="I37" s="29"/>
      <c r="J37" s="30"/>
      <c r="K37" s="37"/>
      <c r="L37" s="38">
        <f>IF(B37="","",ROUNDDOWN(YEARFRAC(DATE('個人種目'!G37,'個人種目'!H37,'個人種目'!I37),'中間シート（個人）'!$B$1,3),0))</f>
      </c>
      <c r="M37" s="32"/>
      <c r="N37" s="33"/>
      <c r="O37" s="28"/>
      <c r="P37" s="31"/>
      <c r="Q37" s="29"/>
    </row>
    <row r="38" spans="1:17" s="23" customFormat="1" ht="13.5">
      <c r="A38" s="27">
        <v>33</v>
      </c>
      <c r="B38" s="28"/>
      <c r="C38" s="29"/>
      <c r="D38" s="28"/>
      <c r="E38" s="29"/>
      <c r="F38" s="30"/>
      <c r="G38" s="28"/>
      <c r="H38" s="31"/>
      <c r="I38" s="29"/>
      <c r="J38" s="30"/>
      <c r="K38" s="37"/>
      <c r="L38" s="38">
        <f>IF(B38="","",ROUNDDOWN(YEARFRAC(DATE('個人種目'!G38,'個人種目'!H38,'個人種目'!I38),'中間シート（個人）'!$B$1,3),0))</f>
      </c>
      <c r="M38" s="32"/>
      <c r="N38" s="33"/>
      <c r="O38" s="28"/>
      <c r="P38" s="31"/>
      <c r="Q38" s="29"/>
    </row>
    <row r="39" spans="1:17" s="23" customFormat="1" ht="13.5">
      <c r="A39" s="27">
        <v>34</v>
      </c>
      <c r="B39" s="28"/>
      <c r="C39" s="29"/>
      <c r="D39" s="28"/>
      <c r="E39" s="29"/>
      <c r="F39" s="30"/>
      <c r="G39" s="28"/>
      <c r="H39" s="31"/>
      <c r="I39" s="29"/>
      <c r="J39" s="30"/>
      <c r="K39" s="37"/>
      <c r="L39" s="38">
        <f>IF(B39="","",ROUNDDOWN(YEARFRAC(DATE('個人種目'!G39,'個人種目'!H39,'個人種目'!I39),'中間シート（個人）'!$B$1,3),0))</f>
      </c>
      <c r="M39" s="32"/>
      <c r="N39" s="33"/>
      <c r="O39" s="28"/>
      <c r="P39" s="31"/>
      <c r="Q39" s="29"/>
    </row>
    <row r="40" spans="1:17" s="23" customFormat="1" ht="13.5">
      <c r="A40" s="27">
        <v>35</v>
      </c>
      <c r="B40" s="28"/>
      <c r="C40" s="29"/>
      <c r="D40" s="28"/>
      <c r="E40" s="29"/>
      <c r="F40" s="30"/>
      <c r="G40" s="28"/>
      <c r="H40" s="31"/>
      <c r="I40" s="29"/>
      <c r="J40" s="30"/>
      <c r="K40" s="37"/>
      <c r="L40" s="38">
        <f>IF(B40="","",ROUNDDOWN(YEARFRAC(DATE('個人種目'!G40,'個人種目'!H40,'個人種目'!I40),'中間シート（個人）'!$B$1,3),0))</f>
      </c>
      <c r="M40" s="32"/>
      <c r="N40" s="33"/>
      <c r="O40" s="28"/>
      <c r="P40" s="31"/>
      <c r="Q40" s="29"/>
    </row>
    <row r="41" spans="1:17" s="23" customFormat="1" ht="13.5">
      <c r="A41" s="27">
        <v>36</v>
      </c>
      <c r="B41" s="28"/>
      <c r="C41" s="29"/>
      <c r="D41" s="28"/>
      <c r="E41" s="29"/>
      <c r="F41" s="30"/>
      <c r="G41" s="28"/>
      <c r="H41" s="31"/>
      <c r="I41" s="29"/>
      <c r="J41" s="30"/>
      <c r="K41" s="37"/>
      <c r="L41" s="38">
        <f>IF(B41="","",ROUNDDOWN(YEARFRAC(DATE('個人種目'!G41,'個人種目'!H41,'個人種目'!I41),'中間シート（個人）'!$B$1,3),0))</f>
      </c>
      <c r="M41" s="32"/>
      <c r="N41" s="33"/>
      <c r="O41" s="28"/>
      <c r="P41" s="31"/>
      <c r="Q41" s="29"/>
    </row>
    <row r="42" spans="1:17" s="23" customFormat="1" ht="13.5">
      <c r="A42" s="27">
        <v>37</v>
      </c>
      <c r="B42" s="28"/>
      <c r="C42" s="29"/>
      <c r="D42" s="28"/>
      <c r="E42" s="29"/>
      <c r="F42" s="30"/>
      <c r="G42" s="28"/>
      <c r="H42" s="31"/>
      <c r="I42" s="29"/>
      <c r="J42" s="30"/>
      <c r="K42" s="37"/>
      <c r="L42" s="38">
        <f>IF(B42="","",ROUNDDOWN(YEARFRAC(DATE('個人種目'!G42,'個人種目'!H42,'個人種目'!I42),'中間シート（個人）'!$B$1,3),0))</f>
      </c>
      <c r="M42" s="32"/>
      <c r="N42" s="33"/>
      <c r="O42" s="28"/>
      <c r="P42" s="31"/>
      <c r="Q42" s="29"/>
    </row>
    <row r="43" spans="1:17" s="23" customFormat="1" ht="13.5">
      <c r="A43" s="27">
        <v>38</v>
      </c>
      <c r="B43" s="28"/>
      <c r="C43" s="29"/>
      <c r="D43" s="28"/>
      <c r="E43" s="29"/>
      <c r="F43" s="30"/>
      <c r="G43" s="28"/>
      <c r="H43" s="31"/>
      <c r="I43" s="29"/>
      <c r="J43" s="30"/>
      <c r="K43" s="37"/>
      <c r="L43" s="38">
        <f>IF(B43="","",ROUNDDOWN(YEARFRAC(DATE('個人種目'!G43,'個人種目'!H43,'個人種目'!I43),'中間シート（個人）'!$B$1,3),0))</f>
      </c>
      <c r="M43" s="32"/>
      <c r="N43" s="33"/>
      <c r="O43" s="28"/>
      <c r="P43" s="31"/>
      <c r="Q43" s="29"/>
    </row>
    <row r="44" spans="1:17" s="23" customFormat="1" ht="13.5">
      <c r="A44" s="27">
        <v>39</v>
      </c>
      <c r="B44" s="28"/>
      <c r="C44" s="29"/>
      <c r="D44" s="28"/>
      <c r="E44" s="29"/>
      <c r="F44" s="30"/>
      <c r="G44" s="28"/>
      <c r="H44" s="31"/>
      <c r="I44" s="29"/>
      <c r="J44" s="30"/>
      <c r="K44" s="37"/>
      <c r="L44" s="38">
        <f>IF(B44="","",ROUNDDOWN(YEARFRAC(DATE('個人種目'!G44,'個人種目'!H44,'個人種目'!I44),'中間シート（個人）'!$B$1,3),0))</f>
      </c>
      <c r="M44" s="32"/>
      <c r="N44" s="33"/>
      <c r="O44" s="28"/>
      <c r="P44" s="31"/>
      <c r="Q44" s="29"/>
    </row>
    <row r="45" spans="1:17" s="23" customFormat="1" ht="13.5">
      <c r="A45" s="27">
        <v>40</v>
      </c>
      <c r="B45" s="28"/>
      <c r="C45" s="29"/>
      <c r="D45" s="28"/>
      <c r="E45" s="29"/>
      <c r="F45" s="30"/>
      <c r="G45" s="28"/>
      <c r="H45" s="31"/>
      <c r="I45" s="29"/>
      <c r="J45" s="30"/>
      <c r="K45" s="37"/>
      <c r="L45" s="38">
        <f>IF(B45="","",ROUNDDOWN(YEARFRAC(DATE('個人種目'!G45,'個人種目'!H45,'個人種目'!I45),'中間シート（個人）'!$B$1,3),0))</f>
      </c>
      <c r="M45" s="32"/>
      <c r="N45" s="33"/>
      <c r="O45" s="28"/>
      <c r="P45" s="31"/>
      <c r="Q45" s="29"/>
    </row>
    <row r="46" spans="1:17" s="23" customFormat="1" ht="13.5">
      <c r="A46" s="27">
        <v>41</v>
      </c>
      <c r="B46" s="28"/>
      <c r="C46" s="29"/>
      <c r="D46" s="28"/>
      <c r="E46" s="29"/>
      <c r="F46" s="30"/>
      <c r="G46" s="28"/>
      <c r="H46" s="31"/>
      <c r="I46" s="29"/>
      <c r="J46" s="30"/>
      <c r="K46" s="37"/>
      <c r="L46" s="38">
        <f>IF(B46="","",ROUNDDOWN(YEARFRAC(DATE('個人種目'!G46,'個人種目'!H46,'個人種目'!I46),'中間シート（個人）'!$B$1,3),0))</f>
      </c>
      <c r="M46" s="32"/>
      <c r="N46" s="33"/>
      <c r="O46" s="28"/>
      <c r="P46" s="31"/>
      <c r="Q46" s="29"/>
    </row>
    <row r="47" spans="1:17" s="23" customFormat="1" ht="13.5">
      <c r="A47" s="27">
        <v>42</v>
      </c>
      <c r="B47" s="28"/>
      <c r="C47" s="29"/>
      <c r="D47" s="28"/>
      <c r="E47" s="29"/>
      <c r="F47" s="30"/>
      <c r="G47" s="28"/>
      <c r="H47" s="31"/>
      <c r="I47" s="29"/>
      <c r="J47" s="30"/>
      <c r="K47" s="37"/>
      <c r="L47" s="38">
        <f>IF(B47="","",ROUNDDOWN(YEARFRAC(DATE('個人種目'!G47,'個人種目'!H47,'個人種目'!I47),'中間シート（個人）'!$B$1,3),0))</f>
      </c>
      <c r="M47" s="32"/>
      <c r="N47" s="33"/>
      <c r="O47" s="28"/>
      <c r="P47" s="31"/>
      <c r="Q47" s="29"/>
    </row>
    <row r="48" spans="1:17" s="23" customFormat="1" ht="13.5">
      <c r="A48" s="27">
        <v>43</v>
      </c>
      <c r="B48" s="28"/>
      <c r="C48" s="29"/>
      <c r="D48" s="28"/>
      <c r="E48" s="29"/>
      <c r="F48" s="30"/>
      <c r="G48" s="28"/>
      <c r="H48" s="31"/>
      <c r="I48" s="29"/>
      <c r="J48" s="30"/>
      <c r="K48" s="37"/>
      <c r="L48" s="38">
        <f>IF(B48="","",ROUNDDOWN(YEARFRAC(DATE('個人種目'!G48,'個人種目'!H48,'個人種目'!I48),'中間シート（個人）'!$B$1,3),0))</f>
      </c>
      <c r="M48" s="32"/>
      <c r="N48" s="33"/>
      <c r="O48" s="28"/>
      <c r="P48" s="31"/>
      <c r="Q48" s="29"/>
    </row>
    <row r="49" spans="1:17" s="23" customFormat="1" ht="13.5">
      <c r="A49" s="27">
        <v>44</v>
      </c>
      <c r="B49" s="28"/>
      <c r="C49" s="29"/>
      <c r="D49" s="28"/>
      <c r="E49" s="29"/>
      <c r="F49" s="30"/>
      <c r="G49" s="28"/>
      <c r="H49" s="31"/>
      <c r="I49" s="29"/>
      <c r="J49" s="30"/>
      <c r="K49" s="37"/>
      <c r="L49" s="38">
        <f>IF(B49="","",ROUNDDOWN(YEARFRAC(DATE('個人種目'!G49,'個人種目'!H49,'個人種目'!I49),'中間シート（個人）'!$B$1,3),0))</f>
      </c>
      <c r="M49" s="32"/>
      <c r="N49" s="33"/>
      <c r="O49" s="28"/>
      <c r="P49" s="31"/>
      <c r="Q49" s="29"/>
    </row>
    <row r="50" spans="1:17" s="23" customFormat="1" ht="13.5">
      <c r="A50" s="27">
        <v>45</v>
      </c>
      <c r="B50" s="28"/>
      <c r="C50" s="29"/>
      <c r="D50" s="28"/>
      <c r="E50" s="29"/>
      <c r="F50" s="30"/>
      <c r="G50" s="28"/>
      <c r="H50" s="31"/>
      <c r="I50" s="29"/>
      <c r="J50" s="30"/>
      <c r="K50" s="37"/>
      <c r="L50" s="38">
        <f>IF(B50="","",ROUNDDOWN(YEARFRAC(DATE('個人種目'!G50,'個人種目'!H50,'個人種目'!I50),'中間シート（個人）'!$B$1,3),0))</f>
      </c>
      <c r="M50" s="32"/>
      <c r="N50" s="33"/>
      <c r="O50" s="28"/>
      <c r="P50" s="31"/>
      <c r="Q50" s="29"/>
    </row>
    <row r="51" spans="1:17" s="23" customFormat="1" ht="13.5">
      <c r="A51" s="27">
        <v>46</v>
      </c>
      <c r="B51" s="28"/>
      <c r="C51" s="29"/>
      <c r="D51" s="28"/>
      <c r="E51" s="29"/>
      <c r="F51" s="30"/>
      <c r="G51" s="28"/>
      <c r="H51" s="31"/>
      <c r="I51" s="29"/>
      <c r="J51" s="30"/>
      <c r="K51" s="37"/>
      <c r="L51" s="38">
        <f>IF(B51="","",ROUNDDOWN(YEARFRAC(DATE('個人種目'!G51,'個人種目'!H51,'個人種目'!I51),'中間シート（個人）'!$B$1,3),0))</f>
      </c>
      <c r="M51" s="32"/>
      <c r="N51" s="33"/>
      <c r="O51" s="28"/>
      <c r="P51" s="31"/>
      <c r="Q51" s="29"/>
    </row>
    <row r="52" spans="1:17" s="23" customFormat="1" ht="13.5">
      <c r="A52" s="27">
        <v>47</v>
      </c>
      <c r="B52" s="28"/>
      <c r="C52" s="29"/>
      <c r="D52" s="28"/>
      <c r="E52" s="29"/>
      <c r="F52" s="30"/>
      <c r="G52" s="28"/>
      <c r="H52" s="31"/>
      <c r="I52" s="29"/>
      <c r="J52" s="30"/>
      <c r="K52" s="37"/>
      <c r="L52" s="38">
        <f>IF(B52="","",ROUNDDOWN(YEARFRAC(DATE('個人種目'!G52,'個人種目'!H52,'個人種目'!I52),'中間シート（個人）'!$B$1,3),0))</f>
      </c>
      <c r="M52" s="32"/>
      <c r="N52" s="33"/>
      <c r="O52" s="28"/>
      <c r="P52" s="31"/>
      <c r="Q52" s="29"/>
    </row>
    <row r="53" spans="1:17" s="23" customFormat="1" ht="13.5">
      <c r="A53" s="27">
        <v>48</v>
      </c>
      <c r="B53" s="28"/>
      <c r="C53" s="29"/>
      <c r="D53" s="28"/>
      <c r="E53" s="29"/>
      <c r="F53" s="30"/>
      <c r="G53" s="28"/>
      <c r="H53" s="31"/>
      <c r="I53" s="29"/>
      <c r="J53" s="30"/>
      <c r="K53" s="37"/>
      <c r="L53" s="38">
        <f>IF(B53="","",ROUNDDOWN(YEARFRAC(DATE('個人種目'!G53,'個人種目'!H53,'個人種目'!I53),'中間シート（個人）'!$B$1,3),0))</f>
      </c>
      <c r="M53" s="32"/>
      <c r="N53" s="33"/>
      <c r="O53" s="28"/>
      <c r="P53" s="31"/>
      <c r="Q53" s="29"/>
    </row>
    <row r="54" spans="1:17" s="23" customFormat="1" ht="13.5">
      <c r="A54" s="27">
        <v>49</v>
      </c>
      <c r="B54" s="28"/>
      <c r="C54" s="29"/>
      <c r="D54" s="28"/>
      <c r="E54" s="29"/>
      <c r="F54" s="30"/>
      <c r="G54" s="28"/>
      <c r="H54" s="31"/>
      <c r="I54" s="29"/>
      <c r="J54" s="30"/>
      <c r="K54" s="37"/>
      <c r="L54" s="38">
        <f>IF(B54="","",ROUNDDOWN(YEARFRAC(DATE('個人種目'!G54,'個人種目'!H54,'個人種目'!I54),'中間シート（個人）'!$B$1,3),0))</f>
      </c>
      <c r="M54" s="32"/>
      <c r="N54" s="33"/>
      <c r="O54" s="28"/>
      <c r="P54" s="31"/>
      <c r="Q54" s="29"/>
    </row>
    <row r="55" spans="1:17" s="23" customFormat="1" ht="13.5">
      <c r="A55" s="27">
        <v>50</v>
      </c>
      <c r="B55" s="28"/>
      <c r="C55" s="29"/>
      <c r="D55" s="28"/>
      <c r="E55" s="29"/>
      <c r="F55" s="30"/>
      <c r="G55" s="28"/>
      <c r="H55" s="31"/>
      <c r="I55" s="29"/>
      <c r="J55" s="30"/>
      <c r="K55" s="37"/>
      <c r="L55" s="38">
        <f>IF(B55="","",ROUNDDOWN(YEARFRAC(DATE('個人種目'!G55,'個人種目'!H55,'個人種目'!I55),'中間シート（個人）'!$B$1,3),0))</f>
      </c>
      <c r="M55" s="32"/>
      <c r="N55" s="33"/>
      <c r="O55" s="28"/>
      <c r="P55" s="31"/>
      <c r="Q55" s="29"/>
    </row>
    <row r="56" spans="1:17" s="23" customFormat="1" ht="13.5">
      <c r="A56" s="27">
        <v>51</v>
      </c>
      <c r="B56" s="28"/>
      <c r="C56" s="29"/>
      <c r="D56" s="28"/>
      <c r="E56" s="29"/>
      <c r="F56" s="30"/>
      <c r="G56" s="28"/>
      <c r="H56" s="31"/>
      <c r="I56" s="29"/>
      <c r="J56" s="30"/>
      <c r="K56" s="37"/>
      <c r="L56" s="38">
        <f>IF(B56="","",ROUNDDOWN(YEARFRAC(DATE('個人種目'!G56,'個人種目'!H56,'個人種目'!I56),'中間シート（個人）'!$B$1,3),0))</f>
      </c>
      <c r="M56" s="32"/>
      <c r="N56" s="33"/>
      <c r="O56" s="28"/>
      <c r="P56" s="31"/>
      <c r="Q56" s="29"/>
    </row>
    <row r="57" spans="1:17" s="23" customFormat="1" ht="13.5">
      <c r="A57" s="27">
        <v>52</v>
      </c>
      <c r="B57" s="28"/>
      <c r="C57" s="29"/>
      <c r="D57" s="28"/>
      <c r="E57" s="29"/>
      <c r="F57" s="30"/>
      <c r="G57" s="28"/>
      <c r="H57" s="31"/>
      <c r="I57" s="29"/>
      <c r="J57" s="30"/>
      <c r="K57" s="37"/>
      <c r="L57" s="38">
        <f>IF(B57="","",ROUNDDOWN(YEARFRAC(DATE('個人種目'!G57,'個人種目'!H57,'個人種目'!I57),'中間シート（個人）'!$B$1,3),0))</f>
      </c>
      <c r="M57" s="32"/>
      <c r="N57" s="33"/>
      <c r="O57" s="28"/>
      <c r="P57" s="31"/>
      <c r="Q57" s="29"/>
    </row>
    <row r="58" spans="1:17" s="23" customFormat="1" ht="13.5">
      <c r="A58" s="27">
        <v>53</v>
      </c>
      <c r="B58" s="28"/>
      <c r="C58" s="29"/>
      <c r="D58" s="28"/>
      <c r="E58" s="29"/>
      <c r="F58" s="30"/>
      <c r="G58" s="28"/>
      <c r="H58" s="31"/>
      <c r="I58" s="29"/>
      <c r="J58" s="30"/>
      <c r="K58" s="37"/>
      <c r="L58" s="38">
        <f>IF(B58="","",ROUNDDOWN(YEARFRAC(DATE('個人種目'!G58,'個人種目'!H58,'個人種目'!I58),'中間シート（個人）'!$B$1,3),0))</f>
      </c>
      <c r="M58" s="32"/>
      <c r="N58" s="33"/>
      <c r="O58" s="28"/>
      <c r="P58" s="31"/>
      <c r="Q58" s="29"/>
    </row>
    <row r="59" spans="1:17" s="23" customFormat="1" ht="13.5">
      <c r="A59" s="27">
        <v>54</v>
      </c>
      <c r="B59" s="28"/>
      <c r="C59" s="29"/>
      <c r="D59" s="28"/>
      <c r="E59" s="29"/>
      <c r="F59" s="30"/>
      <c r="G59" s="28"/>
      <c r="H59" s="31"/>
      <c r="I59" s="29"/>
      <c r="J59" s="30"/>
      <c r="K59" s="37"/>
      <c r="L59" s="38">
        <f>IF(B59="","",ROUNDDOWN(YEARFRAC(DATE('個人種目'!G59,'個人種目'!H59,'個人種目'!I59),'中間シート（個人）'!$B$1,3),0))</f>
      </c>
      <c r="M59" s="32"/>
      <c r="N59" s="33"/>
      <c r="O59" s="28"/>
      <c r="P59" s="31"/>
      <c r="Q59" s="29"/>
    </row>
    <row r="60" spans="1:17" s="23" customFormat="1" ht="13.5">
      <c r="A60" s="27">
        <v>55</v>
      </c>
      <c r="B60" s="28"/>
      <c r="C60" s="29"/>
      <c r="D60" s="28"/>
      <c r="E60" s="29"/>
      <c r="F60" s="30"/>
      <c r="G60" s="28"/>
      <c r="H60" s="31"/>
      <c r="I60" s="29"/>
      <c r="J60" s="30"/>
      <c r="K60" s="37"/>
      <c r="L60" s="38">
        <f>IF(B60="","",ROUNDDOWN(YEARFRAC(DATE('個人種目'!G60,'個人種目'!H60,'個人種目'!I60),'中間シート（個人）'!$B$1,3),0))</f>
      </c>
      <c r="M60" s="32"/>
      <c r="N60" s="33"/>
      <c r="O60" s="28"/>
      <c r="P60" s="31"/>
      <c r="Q60" s="29"/>
    </row>
    <row r="61" spans="1:17" s="23" customFormat="1" ht="13.5">
      <c r="A61" s="27">
        <v>56</v>
      </c>
      <c r="B61" s="28"/>
      <c r="C61" s="29"/>
      <c r="D61" s="28"/>
      <c r="E61" s="29"/>
      <c r="F61" s="30"/>
      <c r="G61" s="28"/>
      <c r="H61" s="31"/>
      <c r="I61" s="29"/>
      <c r="J61" s="30"/>
      <c r="K61" s="37"/>
      <c r="L61" s="38">
        <f>IF(B61="","",ROUNDDOWN(YEARFRAC(DATE('個人種目'!G61,'個人種目'!H61,'個人種目'!I61),'中間シート（個人）'!$B$1,3),0))</f>
      </c>
      <c r="M61" s="32"/>
      <c r="N61" s="33"/>
      <c r="O61" s="28"/>
      <c r="P61" s="31"/>
      <c r="Q61" s="29"/>
    </row>
    <row r="62" spans="1:17" s="23" customFormat="1" ht="13.5">
      <c r="A62" s="27">
        <v>57</v>
      </c>
      <c r="B62" s="28"/>
      <c r="C62" s="29"/>
      <c r="D62" s="28"/>
      <c r="E62" s="29"/>
      <c r="F62" s="30"/>
      <c r="G62" s="28"/>
      <c r="H62" s="31"/>
      <c r="I62" s="29"/>
      <c r="J62" s="30"/>
      <c r="K62" s="37"/>
      <c r="L62" s="38">
        <f>IF(B62="","",ROUNDDOWN(YEARFRAC(DATE('個人種目'!G62,'個人種目'!H62,'個人種目'!I62),'中間シート（個人）'!$B$1,3),0))</f>
      </c>
      <c r="M62" s="32"/>
      <c r="N62" s="33"/>
      <c r="O62" s="28"/>
      <c r="P62" s="31"/>
      <c r="Q62" s="29"/>
    </row>
    <row r="63" spans="1:17" s="23" customFormat="1" ht="13.5">
      <c r="A63" s="27">
        <v>58</v>
      </c>
      <c r="B63" s="28"/>
      <c r="C63" s="29"/>
      <c r="D63" s="28"/>
      <c r="E63" s="29"/>
      <c r="F63" s="30"/>
      <c r="G63" s="28"/>
      <c r="H63" s="31"/>
      <c r="I63" s="29"/>
      <c r="J63" s="30"/>
      <c r="K63" s="37"/>
      <c r="L63" s="38">
        <f>IF(B63="","",ROUNDDOWN(YEARFRAC(DATE('個人種目'!G63,'個人種目'!H63,'個人種目'!I63),'中間シート（個人）'!$B$1,3),0))</f>
      </c>
      <c r="M63" s="32"/>
      <c r="N63" s="33"/>
      <c r="O63" s="28"/>
      <c r="P63" s="31"/>
      <c r="Q63" s="29"/>
    </row>
    <row r="64" spans="1:17" s="23" customFormat="1" ht="13.5">
      <c r="A64" s="27">
        <v>59</v>
      </c>
      <c r="B64" s="28"/>
      <c r="C64" s="29"/>
      <c r="D64" s="28"/>
      <c r="E64" s="29"/>
      <c r="F64" s="30"/>
      <c r="G64" s="28"/>
      <c r="H64" s="31"/>
      <c r="I64" s="29"/>
      <c r="J64" s="30"/>
      <c r="K64" s="37"/>
      <c r="L64" s="38">
        <f>IF(B64="","",ROUNDDOWN(YEARFRAC(DATE('個人種目'!G64,'個人種目'!H64,'個人種目'!I64),'中間シート（個人）'!$B$1,3),0))</f>
      </c>
      <c r="M64" s="32"/>
      <c r="N64" s="33"/>
      <c r="O64" s="28"/>
      <c r="P64" s="31"/>
      <c r="Q64" s="29"/>
    </row>
    <row r="65" spans="1:17" s="23" customFormat="1" ht="13.5">
      <c r="A65" s="27">
        <v>60</v>
      </c>
      <c r="B65" s="28"/>
      <c r="C65" s="29"/>
      <c r="D65" s="28"/>
      <c r="E65" s="29"/>
      <c r="F65" s="30"/>
      <c r="G65" s="28"/>
      <c r="H65" s="31"/>
      <c r="I65" s="29"/>
      <c r="J65" s="30"/>
      <c r="K65" s="37"/>
      <c r="L65" s="38">
        <f>IF(B65="","",ROUNDDOWN(YEARFRAC(DATE('個人種目'!G65,'個人種目'!H65,'個人種目'!I65),'中間シート（個人）'!$B$1,3),0))</f>
      </c>
      <c r="M65" s="32"/>
      <c r="N65" s="33"/>
      <c r="O65" s="28"/>
      <c r="P65" s="31"/>
      <c r="Q65" s="29"/>
    </row>
    <row r="66" spans="1:17" s="23" customFormat="1" ht="13.5">
      <c r="A66" s="27">
        <v>61</v>
      </c>
      <c r="B66" s="28"/>
      <c r="C66" s="29"/>
      <c r="D66" s="28"/>
      <c r="E66" s="29"/>
      <c r="F66" s="30"/>
      <c r="G66" s="28"/>
      <c r="H66" s="31"/>
      <c r="I66" s="29"/>
      <c r="J66" s="30"/>
      <c r="K66" s="37"/>
      <c r="L66" s="38">
        <f>IF(B66="","",ROUNDDOWN(YEARFRAC(DATE('個人種目'!G66,'個人種目'!H66,'個人種目'!I66),'中間シート（個人）'!$B$1,3),0))</f>
      </c>
      <c r="M66" s="32"/>
      <c r="N66" s="33"/>
      <c r="O66" s="28"/>
      <c r="P66" s="31"/>
      <c r="Q66" s="29"/>
    </row>
    <row r="67" spans="1:17" s="23" customFormat="1" ht="13.5">
      <c r="A67" s="27">
        <v>62</v>
      </c>
      <c r="B67" s="28"/>
      <c r="C67" s="29"/>
      <c r="D67" s="28"/>
      <c r="E67" s="29"/>
      <c r="F67" s="30"/>
      <c r="G67" s="28"/>
      <c r="H67" s="31"/>
      <c r="I67" s="29"/>
      <c r="J67" s="30"/>
      <c r="K67" s="37"/>
      <c r="L67" s="38">
        <f>IF(B67="","",ROUNDDOWN(YEARFRAC(DATE('個人種目'!G67,'個人種目'!H67,'個人種目'!I67),'中間シート（個人）'!$B$1,3),0))</f>
      </c>
      <c r="M67" s="32"/>
      <c r="N67" s="33"/>
      <c r="O67" s="28"/>
      <c r="P67" s="31"/>
      <c r="Q67" s="29"/>
    </row>
    <row r="68" spans="1:17" s="23" customFormat="1" ht="13.5">
      <c r="A68" s="27">
        <v>63</v>
      </c>
      <c r="B68" s="28"/>
      <c r="C68" s="29"/>
      <c r="D68" s="28"/>
      <c r="E68" s="29"/>
      <c r="F68" s="30"/>
      <c r="G68" s="28"/>
      <c r="H68" s="31"/>
      <c r="I68" s="29"/>
      <c r="J68" s="30"/>
      <c r="K68" s="37"/>
      <c r="L68" s="38">
        <f>IF(B68="","",ROUNDDOWN(YEARFRAC(DATE('個人種目'!G68,'個人種目'!H68,'個人種目'!I68),'中間シート（個人）'!$B$1,3),0))</f>
      </c>
      <c r="M68" s="32"/>
      <c r="N68" s="33"/>
      <c r="O68" s="28"/>
      <c r="P68" s="31"/>
      <c r="Q68" s="29"/>
    </row>
    <row r="69" spans="1:17" s="23" customFormat="1" ht="13.5">
      <c r="A69" s="27">
        <v>64</v>
      </c>
      <c r="B69" s="28"/>
      <c r="C69" s="29"/>
      <c r="D69" s="28"/>
      <c r="E69" s="29"/>
      <c r="F69" s="30"/>
      <c r="G69" s="28"/>
      <c r="H69" s="31"/>
      <c r="I69" s="29"/>
      <c r="J69" s="30"/>
      <c r="K69" s="37"/>
      <c r="L69" s="38">
        <f>IF(B69="","",ROUNDDOWN(YEARFRAC(DATE('個人種目'!G69,'個人種目'!H69,'個人種目'!I69),'中間シート（個人）'!$B$1,3),0))</f>
      </c>
      <c r="M69" s="32"/>
      <c r="N69" s="33"/>
      <c r="O69" s="28"/>
      <c r="P69" s="31"/>
      <c r="Q69" s="29"/>
    </row>
    <row r="70" spans="1:17" s="23" customFormat="1" ht="13.5">
      <c r="A70" s="27">
        <v>65</v>
      </c>
      <c r="B70" s="28"/>
      <c r="C70" s="29"/>
      <c r="D70" s="28"/>
      <c r="E70" s="29"/>
      <c r="F70" s="30"/>
      <c r="G70" s="28"/>
      <c r="H70" s="31"/>
      <c r="I70" s="29"/>
      <c r="J70" s="30"/>
      <c r="K70" s="37"/>
      <c r="L70" s="38">
        <f>IF(B70="","",ROUNDDOWN(YEARFRAC(DATE('個人種目'!G70,'個人種目'!H70,'個人種目'!I70),'中間シート（個人）'!$B$1,3),0))</f>
      </c>
      <c r="M70" s="32"/>
      <c r="N70" s="33"/>
      <c r="O70" s="28"/>
      <c r="P70" s="31"/>
      <c r="Q70" s="29"/>
    </row>
    <row r="71" spans="1:17" s="23" customFormat="1" ht="13.5">
      <c r="A71" s="27">
        <v>66</v>
      </c>
      <c r="B71" s="28"/>
      <c r="C71" s="29"/>
      <c r="D71" s="28"/>
      <c r="E71" s="29"/>
      <c r="F71" s="30"/>
      <c r="G71" s="28"/>
      <c r="H71" s="31"/>
      <c r="I71" s="29"/>
      <c r="J71" s="30"/>
      <c r="K71" s="37"/>
      <c r="L71" s="38">
        <f>IF(B71="","",ROUNDDOWN(YEARFRAC(DATE('個人種目'!G71,'個人種目'!H71,'個人種目'!I71),'中間シート（個人）'!$B$1,3),0))</f>
      </c>
      <c r="M71" s="32"/>
      <c r="N71" s="33"/>
      <c r="O71" s="28"/>
      <c r="P71" s="31"/>
      <c r="Q71" s="29"/>
    </row>
    <row r="72" spans="1:17" s="23" customFormat="1" ht="13.5">
      <c r="A72" s="27">
        <v>67</v>
      </c>
      <c r="B72" s="28"/>
      <c r="C72" s="29"/>
      <c r="D72" s="28"/>
      <c r="E72" s="29"/>
      <c r="F72" s="30"/>
      <c r="G72" s="28"/>
      <c r="H72" s="31"/>
      <c r="I72" s="29"/>
      <c r="J72" s="30"/>
      <c r="K72" s="37"/>
      <c r="L72" s="38">
        <f>IF(B72="","",ROUNDDOWN(YEARFRAC(DATE('個人種目'!G72,'個人種目'!H72,'個人種目'!I72),'中間シート（個人）'!$B$1,3),0))</f>
      </c>
      <c r="M72" s="32"/>
      <c r="N72" s="33"/>
      <c r="O72" s="28"/>
      <c r="P72" s="31"/>
      <c r="Q72" s="29"/>
    </row>
    <row r="73" spans="1:17" s="23" customFormat="1" ht="13.5">
      <c r="A73" s="27">
        <v>68</v>
      </c>
      <c r="B73" s="28"/>
      <c r="C73" s="29"/>
      <c r="D73" s="28"/>
      <c r="E73" s="29"/>
      <c r="F73" s="30"/>
      <c r="G73" s="28"/>
      <c r="H73" s="31"/>
      <c r="I73" s="29"/>
      <c r="J73" s="30"/>
      <c r="K73" s="37"/>
      <c r="L73" s="38">
        <f>IF(B73="","",ROUNDDOWN(YEARFRAC(DATE('個人種目'!G73,'個人種目'!H73,'個人種目'!I73),'中間シート（個人）'!$B$1,3),0))</f>
      </c>
      <c r="M73" s="32"/>
      <c r="N73" s="33"/>
      <c r="O73" s="28"/>
      <c r="P73" s="31"/>
      <c r="Q73" s="29"/>
    </row>
    <row r="74" spans="1:17" s="23" customFormat="1" ht="13.5">
      <c r="A74" s="27">
        <v>69</v>
      </c>
      <c r="B74" s="28"/>
      <c r="C74" s="29"/>
      <c r="D74" s="28"/>
      <c r="E74" s="29"/>
      <c r="F74" s="30"/>
      <c r="G74" s="28"/>
      <c r="H74" s="31"/>
      <c r="I74" s="29"/>
      <c r="J74" s="30"/>
      <c r="K74" s="37"/>
      <c r="L74" s="38">
        <f>IF(B74="","",ROUNDDOWN(YEARFRAC(DATE('個人種目'!G74,'個人種目'!H74,'個人種目'!I74),'中間シート（個人）'!$B$1,3),0))</f>
      </c>
      <c r="M74" s="32"/>
      <c r="N74" s="33"/>
      <c r="O74" s="28"/>
      <c r="P74" s="31"/>
      <c r="Q74" s="29"/>
    </row>
    <row r="75" spans="1:17" s="23" customFormat="1" ht="13.5">
      <c r="A75" s="27">
        <v>70</v>
      </c>
      <c r="B75" s="28"/>
      <c r="C75" s="29"/>
      <c r="D75" s="28"/>
      <c r="E75" s="29"/>
      <c r="F75" s="30"/>
      <c r="G75" s="28"/>
      <c r="H75" s="31"/>
      <c r="I75" s="29"/>
      <c r="J75" s="30"/>
      <c r="K75" s="37"/>
      <c r="L75" s="38">
        <f>IF(B75="","",ROUNDDOWN(YEARFRAC(DATE('個人種目'!G75,'個人種目'!H75,'個人種目'!I75),'中間シート（個人）'!$B$1,3),0))</f>
      </c>
      <c r="M75" s="32"/>
      <c r="N75" s="33"/>
      <c r="O75" s="28"/>
      <c r="P75" s="31"/>
      <c r="Q75" s="29"/>
    </row>
    <row r="76" spans="1:17" s="23" customFormat="1" ht="13.5">
      <c r="A76" s="27">
        <v>71</v>
      </c>
      <c r="B76" s="28"/>
      <c r="C76" s="29"/>
      <c r="D76" s="28"/>
      <c r="E76" s="29"/>
      <c r="F76" s="30"/>
      <c r="G76" s="28"/>
      <c r="H76" s="31"/>
      <c r="I76" s="29"/>
      <c r="J76" s="30"/>
      <c r="K76" s="37"/>
      <c r="L76" s="38">
        <f>IF(B76="","",ROUNDDOWN(YEARFRAC(DATE('個人種目'!G76,'個人種目'!H76,'個人種目'!I76),'中間シート（個人）'!$B$1,3),0))</f>
      </c>
      <c r="M76" s="32"/>
      <c r="N76" s="33"/>
      <c r="O76" s="28"/>
      <c r="P76" s="31"/>
      <c r="Q76" s="29"/>
    </row>
    <row r="77" spans="1:17" s="23" customFormat="1" ht="13.5">
      <c r="A77" s="27">
        <v>72</v>
      </c>
      <c r="B77" s="28"/>
      <c r="C77" s="29"/>
      <c r="D77" s="28"/>
      <c r="E77" s="29"/>
      <c r="F77" s="30"/>
      <c r="G77" s="28"/>
      <c r="H77" s="31"/>
      <c r="I77" s="29"/>
      <c r="J77" s="30"/>
      <c r="K77" s="37"/>
      <c r="L77" s="38">
        <f>IF(B77="","",ROUNDDOWN(YEARFRAC(DATE('個人種目'!G77,'個人種目'!H77,'個人種目'!I77),'中間シート（個人）'!$B$1,3),0))</f>
      </c>
      <c r="M77" s="32"/>
      <c r="N77" s="33"/>
      <c r="O77" s="28"/>
      <c r="P77" s="31"/>
      <c r="Q77" s="29"/>
    </row>
    <row r="78" spans="1:17" s="23" customFormat="1" ht="13.5">
      <c r="A78" s="27">
        <v>73</v>
      </c>
      <c r="B78" s="28"/>
      <c r="C78" s="29"/>
      <c r="D78" s="28"/>
      <c r="E78" s="29"/>
      <c r="F78" s="30"/>
      <c r="G78" s="28"/>
      <c r="H78" s="31"/>
      <c r="I78" s="29"/>
      <c r="J78" s="30"/>
      <c r="K78" s="37"/>
      <c r="L78" s="38">
        <f>IF(B78="","",ROUNDDOWN(YEARFRAC(DATE('個人種目'!G78,'個人種目'!H78,'個人種目'!I78),'中間シート（個人）'!$B$1,3),0))</f>
      </c>
      <c r="M78" s="32"/>
      <c r="N78" s="33"/>
      <c r="O78" s="28"/>
      <c r="P78" s="31"/>
      <c r="Q78" s="29"/>
    </row>
    <row r="79" spans="1:17" s="23" customFormat="1" ht="13.5">
      <c r="A79" s="27">
        <v>74</v>
      </c>
      <c r="B79" s="28"/>
      <c r="C79" s="29"/>
      <c r="D79" s="28"/>
      <c r="E79" s="29"/>
      <c r="F79" s="30"/>
      <c r="G79" s="28"/>
      <c r="H79" s="31"/>
      <c r="I79" s="29"/>
      <c r="J79" s="30"/>
      <c r="K79" s="37"/>
      <c r="L79" s="38">
        <f>IF(B79="","",ROUNDDOWN(YEARFRAC(DATE('個人種目'!G79,'個人種目'!H79,'個人種目'!I79),'中間シート（個人）'!$B$1,3),0))</f>
      </c>
      <c r="M79" s="32"/>
      <c r="N79" s="33"/>
      <c r="O79" s="28"/>
      <c r="P79" s="31"/>
      <c r="Q79" s="29"/>
    </row>
    <row r="80" spans="1:17" s="23" customFormat="1" ht="13.5">
      <c r="A80" s="27">
        <v>75</v>
      </c>
      <c r="B80" s="28"/>
      <c r="C80" s="29"/>
      <c r="D80" s="28"/>
      <c r="E80" s="29"/>
      <c r="F80" s="30"/>
      <c r="G80" s="28"/>
      <c r="H80" s="31"/>
      <c r="I80" s="29"/>
      <c r="J80" s="30"/>
      <c r="K80" s="37"/>
      <c r="L80" s="38">
        <f>IF(B80="","",ROUNDDOWN(YEARFRAC(DATE('個人種目'!G80,'個人種目'!H80,'個人種目'!I80),'中間シート（個人）'!$B$1,3),0))</f>
      </c>
      <c r="M80" s="32"/>
      <c r="N80" s="33"/>
      <c r="O80" s="28"/>
      <c r="P80" s="31"/>
      <c r="Q80" s="29"/>
    </row>
    <row r="81" spans="1:17" s="23" customFormat="1" ht="13.5">
      <c r="A81" s="27">
        <v>76</v>
      </c>
      <c r="B81" s="28"/>
      <c r="C81" s="29"/>
      <c r="D81" s="28"/>
      <c r="E81" s="29"/>
      <c r="F81" s="30"/>
      <c r="G81" s="28"/>
      <c r="H81" s="31"/>
      <c r="I81" s="29"/>
      <c r="J81" s="30"/>
      <c r="K81" s="37"/>
      <c r="L81" s="38">
        <f>IF(B81="","",ROUNDDOWN(YEARFRAC(DATE('個人種目'!G81,'個人種目'!H81,'個人種目'!I81),'中間シート（個人）'!$B$1,3),0))</f>
      </c>
      <c r="M81" s="32"/>
      <c r="N81" s="33"/>
      <c r="O81" s="28"/>
      <c r="P81" s="31"/>
      <c r="Q81" s="29"/>
    </row>
    <row r="82" spans="1:17" s="23" customFormat="1" ht="13.5">
      <c r="A82" s="27">
        <v>77</v>
      </c>
      <c r="B82" s="28"/>
      <c r="C82" s="29"/>
      <c r="D82" s="28"/>
      <c r="E82" s="29"/>
      <c r="F82" s="30"/>
      <c r="G82" s="28"/>
      <c r="H82" s="31"/>
      <c r="I82" s="29"/>
      <c r="J82" s="30"/>
      <c r="K82" s="37"/>
      <c r="L82" s="38">
        <f>IF(B82="","",ROUNDDOWN(YEARFRAC(DATE('個人種目'!G82,'個人種目'!H82,'個人種目'!I82),'中間シート（個人）'!$B$1,3),0))</f>
      </c>
      <c r="M82" s="32"/>
      <c r="N82" s="33"/>
      <c r="O82" s="28"/>
      <c r="P82" s="31"/>
      <c r="Q82" s="29"/>
    </row>
    <row r="83" spans="1:17" s="23" customFormat="1" ht="13.5">
      <c r="A83" s="27">
        <v>78</v>
      </c>
      <c r="B83" s="28"/>
      <c r="C83" s="29"/>
      <c r="D83" s="28"/>
      <c r="E83" s="29"/>
      <c r="F83" s="30"/>
      <c r="G83" s="28"/>
      <c r="H83" s="31"/>
      <c r="I83" s="29"/>
      <c r="J83" s="30"/>
      <c r="K83" s="37"/>
      <c r="L83" s="38">
        <f>IF(B83="","",ROUNDDOWN(YEARFRAC(DATE('個人種目'!G83,'個人種目'!H83,'個人種目'!I83),'中間シート（個人）'!$B$1,3),0))</f>
      </c>
      <c r="M83" s="32"/>
      <c r="N83" s="33"/>
      <c r="O83" s="28"/>
      <c r="P83" s="31"/>
      <c r="Q83" s="29"/>
    </row>
    <row r="84" spans="1:17" s="23" customFormat="1" ht="13.5">
      <c r="A84" s="27">
        <v>79</v>
      </c>
      <c r="B84" s="28"/>
      <c r="C84" s="29"/>
      <c r="D84" s="28"/>
      <c r="E84" s="29"/>
      <c r="F84" s="30"/>
      <c r="G84" s="28"/>
      <c r="H84" s="31"/>
      <c r="I84" s="29"/>
      <c r="J84" s="30"/>
      <c r="K84" s="37"/>
      <c r="L84" s="38">
        <f>IF(B84="","",ROUNDDOWN(YEARFRAC(DATE('個人種目'!G84,'個人種目'!H84,'個人種目'!I84),'中間シート（個人）'!$B$1,3),0))</f>
      </c>
      <c r="M84" s="32"/>
      <c r="N84" s="33"/>
      <c r="O84" s="28"/>
      <c r="P84" s="31"/>
      <c r="Q84" s="29"/>
    </row>
    <row r="85" spans="1:17" s="23" customFormat="1" ht="13.5">
      <c r="A85" s="27">
        <v>80</v>
      </c>
      <c r="B85" s="28"/>
      <c r="C85" s="29"/>
      <c r="D85" s="28"/>
      <c r="E85" s="29"/>
      <c r="F85" s="30"/>
      <c r="G85" s="28"/>
      <c r="H85" s="31"/>
      <c r="I85" s="29"/>
      <c r="J85" s="30"/>
      <c r="K85" s="37"/>
      <c r="L85" s="38">
        <f>IF(B85="","",ROUNDDOWN(YEARFRAC(DATE('個人種目'!G85,'個人種目'!H85,'個人種目'!I85),'中間シート（個人）'!$B$1,3),0))</f>
      </c>
      <c r="M85" s="32"/>
      <c r="N85" s="33"/>
      <c r="O85" s="28"/>
      <c r="P85" s="31"/>
      <c r="Q85" s="29"/>
    </row>
    <row r="86" spans="1:17" s="23" customFormat="1" ht="13.5">
      <c r="A86" s="27">
        <v>81</v>
      </c>
      <c r="B86" s="28"/>
      <c r="C86" s="29"/>
      <c r="D86" s="28"/>
      <c r="E86" s="29"/>
      <c r="F86" s="30"/>
      <c r="G86" s="28"/>
      <c r="H86" s="31"/>
      <c r="I86" s="29"/>
      <c r="J86" s="30"/>
      <c r="K86" s="37"/>
      <c r="L86" s="38">
        <f>IF(B86="","",ROUNDDOWN(YEARFRAC(DATE('個人種目'!G86,'個人種目'!H86,'個人種目'!I86),'中間シート（個人）'!$B$1,3),0))</f>
      </c>
      <c r="M86" s="32"/>
      <c r="N86" s="33"/>
      <c r="O86" s="28"/>
      <c r="P86" s="31"/>
      <c r="Q86" s="29"/>
    </row>
    <row r="87" spans="1:17" s="23" customFormat="1" ht="13.5">
      <c r="A87" s="27">
        <v>82</v>
      </c>
      <c r="B87" s="28"/>
      <c r="C87" s="29"/>
      <c r="D87" s="28"/>
      <c r="E87" s="29"/>
      <c r="F87" s="30"/>
      <c r="G87" s="28"/>
      <c r="H87" s="31"/>
      <c r="I87" s="29"/>
      <c r="J87" s="30"/>
      <c r="K87" s="37"/>
      <c r="L87" s="38">
        <f>IF(B87="","",ROUNDDOWN(YEARFRAC(DATE('個人種目'!G87,'個人種目'!H87,'個人種目'!I87),'中間シート（個人）'!$B$1,3),0))</f>
      </c>
      <c r="M87" s="32"/>
      <c r="N87" s="33"/>
      <c r="O87" s="28"/>
      <c r="P87" s="31"/>
      <c r="Q87" s="29"/>
    </row>
    <row r="88" spans="1:17" s="23" customFormat="1" ht="13.5">
      <c r="A88" s="27">
        <v>83</v>
      </c>
      <c r="B88" s="28"/>
      <c r="C88" s="29"/>
      <c r="D88" s="28"/>
      <c r="E88" s="29"/>
      <c r="F88" s="30"/>
      <c r="G88" s="28"/>
      <c r="H88" s="31"/>
      <c r="I88" s="29"/>
      <c r="J88" s="30"/>
      <c r="K88" s="37"/>
      <c r="L88" s="38">
        <f>IF(B88="","",ROUNDDOWN(YEARFRAC(DATE('個人種目'!G88,'個人種目'!H88,'個人種目'!I88),'中間シート（個人）'!$B$1,3),0))</f>
      </c>
      <c r="M88" s="32"/>
      <c r="N88" s="33"/>
      <c r="O88" s="28"/>
      <c r="P88" s="31"/>
      <c r="Q88" s="29"/>
    </row>
    <row r="89" spans="1:17" s="23" customFormat="1" ht="13.5">
      <c r="A89" s="27">
        <v>84</v>
      </c>
      <c r="B89" s="28"/>
      <c r="C89" s="29"/>
      <c r="D89" s="28"/>
      <c r="E89" s="29"/>
      <c r="F89" s="30"/>
      <c r="G89" s="28"/>
      <c r="H89" s="31"/>
      <c r="I89" s="29"/>
      <c r="J89" s="30"/>
      <c r="K89" s="37"/>
      <c r="L89" s="38">
        <f>IF(B89="","",ROUNDDOWN(YEARFRAC(DATE('個人種目'!G89,'個人種目'!H89,'個人種目'!I89),'中間シート（個人）'!$B$1,3),0))</f>
      </c>
      <c r="M89" s="32"/>
      <c r="N89" s="33"/>
      <c r="O89" s="28"/>
      <c r="P89" s="31"/>
      <c r="Q89" s="29"/>
    </row>
    <row r="90" spans="1:17" s="23" customFormat="1" ht="13.5">
      <c r="A90" s="27">
        <v>85</v>
      </c>
      <c r="B90" s="28"/>
      <c r="C90" s="29"/>
      <c r="D90" s="28"/>
      <c r="E90" s="29"/>
      <c r="F90" s="30"/>
      <c r="G90" s="28"/>
      <c r="H90" s="31"/>
      <c r="I90" s="29"/>
      <c r="J90" s="30"/>
      <c r="K90" s="37"/>
      <c r="L90" s="38">
        <f>IF(B90="","",ROUNDDOWN(YEARFRAC(DATE('個人種目'!G90,'個人種目'!H90,'個人種目'!I90),'中間シート（個人）'!$B$1,3),0))</f>
      </c>
      <c r="M90" s="32"/>
      <c r="N90" s="33"/>
      <c r="O90" s="28"/>
      <c r="P90" s="31"/>
      <c r="Q90" s="29"/>
    </row>
    <row r="91" spans="1:17" s="23" customFormat="1" ht="13.5">
      <c r="A91" s="27">
        <v>86</v>
      </c>
      <c r="B91" s="28"/>
      <c r="C91" s="29"/>
      <c r="D91" s="28"/>
      <c r="E91" s="29"/>
      <c r="F91" s="30"/>
      <c r="G91" s="28"/>
      <c r="H91" s="31"/>
      <c r="I91" s="29"/>
      <c r="J91" s="30"/>
      <c r="K91" s="37"/>
      <c r="L91" s="38">
        <f>IF(B91="","",ROUNDDOWN(YEARFRAC(DATE('個人種目'!G91,'個人種目'!H91,'個人種目'!I91),'中間シート（個人）'!$B$1,3),0))</f>
      </c>
      <c r="M91" s="32"/>
      <c r="N91" s="33"/>
      <c r="O91" s="28"/>
      <c r="P91" s="31"/>
      <c r="Q91" s="29"/>
    </row>
    <row r="92" spans="1:17" s="23" customFormat="1" ht="13.5">
      <c r="A92" s="27">
        <v>87</v>
      </c>
      <c r="B92" s="28"/>
      <c r="C92" s="29"/>
      <c r="D92" s="28"/>
      <c r="E92" s="29"/>
      <c r="F92" s="30"/>
      <c r="G92" s="28"/>
      <c r="H92" s="31"/>
      <c r="I92" s="29"/>
      <c r="J92" s="30"/>
      <c r="K92" s="37"/>
      <c r="L92" s="38">
        <f>IF(B92="","",ROUNDDOWN(YEARFRAC(DATE('個人種目'!G92,'個人種目'!H92,'個人種目'!I92),'中間シート（個人）'!$B$1,3),0))</f>
      </c>
      <c r="M92" s="32"/>
      <c r="N92" s="33"/>
      <c r="O92" s="28"/>
      <c r="P92" s="31"/>
      <c r="Q92" s="29"/>
    </row>
    <row r="93" spans="1:17" s="23" customFormat="1" ht="13.5">
      <c r="A93" s="27">
        <v>88</v>
      </c>
      <c r="B93" s="28"/>
      <c r="C93" s="29"/>
      <c r="D93" s="28"/>
      <c r="E93" s="29"/>
      <c r="F93" s="30"/>
      <c r="G93" s="28"/>
      <c r="H93" s="31"/>
      <c r="I93" s="29"/>
      <c r="J93" s="30"/>
      <c r="K93" s="37"/>
      <c r="L93" s="38">
        <f>IF(B93="","",ROUNDDOWN(YEARFRAC(DATE('個人種目'!G93,'個人種目'!H93,'個人種目'!I93),'中間シート（個人）'!$B$1,3),0))</f>
      </c>
      <c r="M93" s="32"/>
      <c r="N93" s="33"/>
      <c r="O93" s="28"/>
      <c r="P93" s="31"/>
      <c r="Q93" s="29"/>
    </row>
    <row r="94" spans="1:17" s="23" customFormat="1" ht="13.5">
      <c r="A94" s="27">
        <v>89</v>
      </c>
      <c r="B94" s="28"/>
      <c r="C94" s="29"/>
      <c r="D94" s="28"/>
      <c r="E94" s="29"/>
      <c r="F94" s="30"/>
      <c r="G94" s="28"/>
      <c r="H94" s="31"/>
      <c r="I94" s="29"/>
      <c r="J94" s="30"/>
      <c r="K94" s="37"/>
      <c r="L94" s="38">
        <f>IF(B94="","",ROUNDDOWN(YEARFRAC(DATE('個人種目'!G94,'個人種目'!H94,'個人種目'!I94),'中間シート（個人）'!$B$1,3),0))</f>
      </c>
      <c r="M94" s="32"/>
      <c r="N94" s="33"/>
      <c r="O94" s="28"/>
      <c r="P94" s="31"/>
      <c r="Q94" s="29"/>
    </row>
    <row r="95" spans="1:17" s="23" customFormat="1" ht="13.5">
      <c r="A95" s="27">
        <v>90</v>
      </c>
      <c r="B95" s="28"/>
      <c r="C95" s="29"/>
      <c r="D95" s="28"/>
      <c r="E95" s="29"/>
      <c r="F95" s="30"/>
      <c r="G95" s="28"/>
      <c r="H95" s="31"/>
      <c r="I95" s="29"/>
      <c r="J95" s="30"/>
      <c r="K95" s="37"/>
      <c r="L95" s="38">
        <f>IF(B95="","",ROUNDDOWN(YEARFRAC(DATE('個人種目'!G95,'個人種目'!H95,'個人種目'!I95),'中間シート（個人）'!$B$1,3),0))</f>
      </c>
      <c r="M95" s="32"/>
      <c r="N95" s="33"/>
      <c r="O95" s="28"/>
      <c r="P95" s="31"/>
      <c r="Q95" s="29"/>
    </row>
    <row r="96" spans="1:17" s="23" customFormat="1" ht="13.5">
      <c r="A96" s="27">
        <v>91</v>
      </c>
      <c r="B96" s="28"/>
      <c r="C96" s="29"/>
      <c r="D96" s="28"/>
      <c r="E96" s="29"/>
      <c r="F96" s="30"/>
      <c r="G96" s="28"/>
      <c r="H96" s="31"/>
      <c r="I96" s="29"/>
      <c r="J96" s="30"/>
      <c r="K96" s="37"/>
      <c r="L96" s="38">
        <f>IF(B96="","",ROUNDDOWN(YEARFRAC(DATE('個人種目'!G96,'個人種目'!H96,'個人種目'!I96),'中間シート（個人）'!$B$1,3),0))</f>
      </c>
      <c r="M96" s="32"/>
      <c r="N96" s="33"/>
      <c r="O96" s="28"/>
      <c r="P96" s="31"/>
      <c r="Q96" s="29"/>
    </row>
    <row r="97" spans="1:17" s="23" customFormat="1" ht="13.5">
      <c r="A97" s="27">
        <v>92</v>
      </c>
      <c r="B97" s="28"/>
      <c r="C97" s="29"/>
      <c r="D97" s="28"/>
      <c r="E97" s="29"/>
      <c r="F97" s="30"/>
      <c r="G97" s="28"/>
      <c r="H97" s="31"/>
      <c r="I97" s="29"/>
      <c r="J97" s="30"/>
      <c r="K97" s="37"/>
      <c r="L97" s="38">
        <f>IF(B97="","",ROUNDDOWN(YEARFRAC(DATE('個人種目'!G97,'個人種目'!H97,'個人種目'!I97),'中間シート（個人）'!$B$1,3),0))</f>
      </c>
      <c r="M97" s="32"/>
      <c r="N97" s="33"/>
      <c r="O97" s="28"/>
      <c r="P97" s="31"/>
      <c r="Q97" s="29"/>
    </row>
    <row r="98" spans="1:17" s="23" customFormat="1" ht="13.5">
      <c r="A98" s="27">
        <v>93</v>
      </c>
      <c r="B98" s="28"/>
      <c r="C98" s="29"/>
      <c r="D98" s="28"/>
      <c r="E98" s="29"/>
      <c r="F98" s="30"/>
      <c r="G98" s="28"/>
      <c r="H98" s="31"/>
      <c r="I98" s="29"/>
      <c r="J98" s="30"/>
      <c r="K98" s="37"/>
      <c r="L98" s="38">
        <f>IF(B98="","",ROUNDDOWN(YEARFRAC(DATE('個人種目'!G98,'個人種目'!H98,'個人種目'!I98),'中間シート（個人）'!$B$1,3),0))</f>
      </c>
      <c r="M98" s="32"/>
      <c r="N98" s="33"/>
      <c r="O98" s="28"/>
      <c r="P98" s="31"/>
      <c r="Q98" s="29"/>
    </row>
    <row r="99" spans="1:17" s="23" customFormat="1" ht="13.5">
      <c r="A99" s="27">
        <v>94</v>
      </c>
      <c r="B99" s="28"/>
      <c r="C99" s="29"/>
      <c r="D99" s="28"/>
      <c r="E99" s="29"/>
      <c r="F99" s="30"/>
      <c r="G99" s="28"/>
      <c r="H99" s="31"/>
      <c r="I99" s="29"/>
      <c r="J99" s="30"/>
      <c r="K99" s="37"/>
      <c r="L99" s="38">
        <f>IF(B99="","",ROUNDDOWN(YEARFRAC(DATE('個人種目'!G99,'個人種目'!H99,'個人種目'!I99),'中間シート（個人）'!$B$1,3),0))</f>
      </c>
      <c r="M99" s="32"/>
      <c r="N99" s="33"/>
      <c r="O99" s="28"/>
      <c r="P99" s="31"/>
      <c r="Q99" s="29"/>
    </row>
    <row r="100" spans="1:17" s="23" customFormat="1" ht="13.5">
      <c r="A100" s="27">
        <v>95</v>
      </c>
      <c r="B100" s="28"/>
      <c r="C100" s="29"/>
      <c r="D100" s="28"/>
      <c r="E100" s="29"/>
      <c r="F100" s="30"/>
      <c r="G100" s="28"/>
      <c r="H100" s="31"/>
      <c r="I100" s="29"/>
      <c r="J100" s="30"/>
      <c r="K100" s="37"/>
      <c r="L100" s="38">
        <f>IF(B100="","",ROUNDDOWN(YEARFRAC(DATE('個人種目'!G100,'個人種目'!H100,'個人種目'!I100),'中間シート（個人）'!$B$1,3),0))</f>
      </c>
      <c r="M100" s="32"/>
      <c r="N100" s="33"/>
      <c r="O100" s="28"/>
      <c r="P100" s="31"/>
      <c r="Q100" s="29"/>
    </row>
    <row r="101" spans="1:17" s="23" customFormat="1" ht="13.5">
      <c r="A101" s="27">
        <v>96</v>
      </c>
      <c r="B101" s="28"/>
      <c r="C101" s="29"/>
      <c r="D101" s="28"/>
      <c r="E101" s="29"/>
      <c r="F101" s="30"/>
      <c r="G101" s="28"/>
      <c r="H101" s="31"/>
      <c r="I101" s="29"/>
      <c r="J101" s="30"/>
      <c r="K101" s="37"/>
      <c r="L101" s="38">
        <f>IF(B101="","",ROUNDDOWN(YEARFRAC(DATE('個人種目'!G101,'個人種目'!H101,'個人種目'!I101),'中間シート（個人）'!$B$1,3),0))</f>
      </c>
      <c r="M101" s="32"/>
      <c r="N101" s="33"/>
      <c r="O101" s="28"/>
      <c r="P101" s="31"/>
      <c r="Q101" s="29"/>
    </row>
    <row r="102" spans="1:17" s="23" customFormat="1" ht="13.5">
      <c r="A102" s="27">
        <v>97</v>
      </c>
      <c r="B102" s="28"/>
      <c r="C102" s="29"/>
      <c r="D102" s="28"/>
      <c r="E102" s="29"/>
      <c r="F102" s="30"/>
      <c r="G102" s="28"/>
      <c r="H102" s="31"/>
      <c r="I102" s="29"/>
      <c r="J102" s="30"/>
      <c r="K102" s="37"/>
      <c r="L102" s="38">
        <f>IF(B102="","",ROUNDDOWN(YEARFRAC(DATE('個人種目'!G102,'個人種目'!H102,'個人種目'!I102),'中間シート（個人）'!$B$1,3),0))</f>
      </c>
      <c r="M102" s="32"/>
      <c r="N102" s="33"/>
      <c r="O102" s="28"/>
      <c r="P102" s="31"/>
      <c r="Q102" s="29"/>
    </row>
    <row r="103" spans="1:17" s="23" customFormat="1" ht="13.5">
      <c r="A103" s="27">
        <v>98</v>
      </c>
      <c r="B103" s="28"/>
      <c r="C103" s="29"/>
      <c r="D103" s="28"/>
      <c r="E103" s="29"/>
      <c r="F103" s="30"/>
      <c r="G103" s="28"/>
      <c r="H103" s="31"/>
      <c r="I103" s="29"/>
      <c r="J103" s="30"/>
      <c r="K103" s="37"/>
      <c r="L103" s="38">
        <f>IF(B103="","",ROUNDDOWN(YEARFRAC(DATE('個人種目'!G103,'個人種目'!H103,'個人種目'!I103),'中間シート（個人）'!$B$1,3),0))</f>
      </c>
      <c r="M103" s="32"/>
      <c r="N103" s="33"/>
      <c r="O103" s="28"/>
      <c r="P103" s="31"/>
      <c r="Q103" s="29"/>
    </row>
    <row r="104" spans="1:17" s="23" customFormat="1" ht="13.5">
      <c r="A104" s="27">
        <v>99</v>
      </c>
      <c r="B104" s="28"/>
      <c r="C104" s="29"/>
      <c r="D104" s="28"/>
      <c r="E104" s="29"/>
      <c r="F104" s="30"/>
      <c r="G104" s="28"/>
      <c r="H104" s="31"/>
      <c r="I104" s="29"/>
      <c r="J104" s="30"/>
      <c r="K104" s="37"/>
      <c r="L104" s="38">
        <f>IF(B104="","",ROUNDDOWN(YEARFRAC(DATE('個人種目'!G104,'個人種目'!H104,'個人種目'!I104),'中間シート（個人）'!$B$1,3),0))</f>
      </c>
      <c r="M104" s="32"/>
      <c r="N104" s="33"/>
      <c r="O104" s="28"/>
      <c r="P104" s="31"/>
      <c r="Q104" s="29"/>
    </row>
    <row r="105" spans="1:17" s="23" customFormat="1" ht="13.5">
      <c r="A105" s="27">
        <v>100</v>
      </c>
      <c r="B105" s="28"/>
      <c r="C105" s="29"/>
      <c r="D105" s="28"/>
      <c r="E105" s="29"/>
      <c r="F105" s="30"/>
      <c r="G105" s="28"/>
      <c r="H105" s="31"/>
      <c r="I105" s="29"/>
      <c r="J105" s="30"/>
      <c r="K105" s="37"/>
      <c r="L105" s="38">
        <f>IF(B105="","",ROUNDDOWN(YEARFRAC(DATE('個人種目'!G105,'個人種目'!H105,'個人種目'!I105),'中間シート（個人）'!$B$1,3),0))</f>
      </c>
      <c r="M105" s="32"/>
      <c r="N105" s="33"/>
      <c r="O105" s="28"/>
      <c r="P105" s="31"/>
      <c r="Q105" s="29"/>
    </row>
    <row r="106" spans="1:17" s="23" customFormat="1" ht="13.5">
      <c r="A106" s="27">
        <v>101</v>
      </c>
      <c r="B106" s="28"/>
      <c r="C106" s="29"/>
      <c r="D106" s="28"/>
      <c r="E106" s="29"/>
      <c r="F106" s="30"/>
      <c r="G106" s="28"/>
      <c r="H106" s="31"/>
      <c r="I106" s="29"/>
      <c r="J106" s="30"/>
      <c r="K106" s="37"/>
      <c r="L106" s="38">
        <f>IF(B106="","",ROUNDDOWN(YEARFRAC(DATE('個人種目'!G106,'個人種目'!H106,'個人種目'!I106),'中間シート（個人）'!$B$1,3),0))</f>
      </c>
      <c r="M106" s="32"/>
      <c r="N106" s="33"/>
      <c r="O106" s="28"/>
      <c r="P106" s="31"/>
      <c r="Q106" s="29"/>
    </row>
    <row r="107" spans="1:17" s="23" customFormat="1" ht="13.5">
      <c r="A107" s="27">
        <v>102</v>
      </c>
      <c r="B107" s="28"/>
      <c r="C107" s="29"/>
      <c r="D107" s="28"/>
      <c r="E107" s="29"/>
      <c r="F107" s="30"/>
      <c r="G107" s="28"/>
      <c r="H107" s="31"/>
      <c r="I107" s="29"/>
      <c r="J107" s="30"/>
      <c r="K107" s="37"/>
      <c r="L107" s="38">
        <f>IF(B107="","",ROUNDDOWN(YEARFRAC(DATE('個人種目'!G107,'個人種目'!H107,'個人種目'!I107),'中間シート（個人）'!$B$1,3),0))</f>
      </c>
      <c r="M107" s="32"/>
      <c r="N107" s="33"/>
      <c r="O107" s="28"/>
      <c r="P107" s="31"/>
      <c r="Q107" s="29"/>
    </row>
    <row r="108" spans="1:17" s="23" customFormat="1" ht="13.5">
      <c r="A108" s="27">
        <v>103</v>
      </c>
      <c r="B108" s="28"/>
      <c r="C108" s="29"/>
      <c r="D108" s="28"/>
      <c r="E108" s="29"/>
      <c r="F108" s="30"/>
      <c r="G108" s="28"/>
      <c r="H108" s="31"/>
      <c r="I108" s="29"/>
      <c r="J108" s="30"/>
      <c r="K108" s="37"/>
      <c r="L108" s="38">
        <f>IF(B108="","",ROUNDDOWN(YEARFRAC(DATE('個人種目'!G108,'個人種目'!H108,'個人種目'!I108),'中間シート（個人）'!$B$1,3),0))</f>
      </c>
      <c r="M108" s="32"/>
      <c r="N108" s="33"/>
      <c r="O108" s="28"/>
      <c r="P108" s="31"/>
      <c r="Q108" s="29"/>
    </row>
    <row r="109" spans="1:17" s="23" customFormat="1" ht="13.5">
      <c r="A109" s="27">
        <v>104</v>
      </c>
      <c r="B109" s="28"/>
      <c r="C109" s="29"/>
      <c r="D109" s="28"/>
      <c r="E109" s="29"/>
      <c r="F109" s="30"/>
      <c r="G109" s="28"/>
      <c r="H109" s="31"/>
      <c r="I109" s="29"/>
      <c r="J109" s="30"/>
      <c r="K109" s="37"/>
      <c r="L109" s="38">
        <f>IF(B109="","",ROUNDDOWN(YEARFRAC(DATE('個人種目'!G109,'個人種目'!H109,'個人種目'!I109),'中間シート（個人）'!$B$1,3),0))</f>
      </c>
      <c r="M109" s="32"/>
      <c r="N109" s="33"/>
      <c r="O109" s="28"/>
      <c r="P109" s="31"/>
      <c r="Q109" s="29"/>
    </row>
    <row r="110" spans="1:17" s="23" customFormat="1" ht="13.5">
      <c r="A110" s="27">
        <v>105</v>
      </c>
      <c r="B110" s="28"/>
      <c r="C110" s="29"/>
      <c r="D110" s="28"/>
      <c r="E110" s="29"/>
      <c r="F110" s="30"/>
      <c r="G110" s="28"/>
      <c r="H110" s="31"/>
      <c r="I110" s="29"/>
      <c r="J110" s="30"/>
      <c r="K110" s="37"/>
      <c r="L110" s="38">
        <f>IF(B110="","",ROUNDDOWN(YEARFRAC(DATE('個人種目'!G110,'個人種目'!H110,'個人種目'!I110),'中間シート（個人）'!$B$1,3),0))</f>
      </c>
      <c r="M110" s="32"/>
      <c r="N110" s="33"/>
      <c r="O110" s="28"/>
      <c r="P110" s="31"/>
      <c r="Q110" s="29"/>
    </row>
    <row r="111" spans="1:17" s="23" customFormat="1" ht="13.5">
      <c r="A111" s="27">
        <v>106</v>
      </c>
      <c r="B111" s="28"/>
      <c r="C111" s="29"/>
      <c r="D111" s="28"/>
      <c r="E111" s="29"/>
      <c r="F111" s="30"/>
      <c r="G111" s="28"/>
      <c r="H111" s="31"/>
      <c r="I111" s="29"/>
      <c r="J111" s="30"/>
      <c r="K111" s="37"/>
      <c r="L111" s="38">
        <f>IF(B111="","",ROUNDDOWN(YEARFRAC(DATE('個人種目'!G111,'個人種目'!H111,'個人種目'!I111),'中間シート（個人）'!$B$1,3),0))</f>
      </c>
      <c r="M111" s="32"/>
      <c r="N111" s="33"/>
      <c r="O111" s="28"/>
      <c r="P111" s="31"/>
      <c r="Q111" s="29"/>
    </row>
    <row r="112" spans="1:17" s="23" customFormat="1" ht="13.5">
      <c r="A112" s="27">
        <v>107</v>
      </c>
      <c r="B112" s="28"/>
      <c r="C112" s="29"/>
      <c r="D112" s="28"/>
      <c r="E112" s="29"/>
      <c r="F112" s="30"/>
      <c r="G112" s="28"/>
      <c r="H112" s="31"/>
      <c r="I112" s="29"/>
      <c r="J112" s="30"/>
      <c r="K112" s="37"/>
      <c r="L112" s="38">
        <f>IF(B112="","",ROUNDDOWN(YEARFRAC(DATE('個人種目'!G112,'個人種目'!H112,'個人種目'!I112),'中間シート（個人）'!$B$1,3),0))</f>
      </c>
      <c r="M112" s="32"/>
      <c r="N112" s="33"/>
      <c r="O112" s="28"/>
      <c r="P112" s="31"/>
      <c r="Q112" s="29"/>
    </row>
    <row r="113" spans="1:17" s="23" customFormat="1" ht="13.5">
      <c r="A113" s="27">
        <v>108</v>
      </c>
      <c r="B113" s="28"/>
      <c r="C113" s="29"/>
      <c r="D113" s="28"/>
      <c r="E113" s="29"/>
      <c r="F113" s="30"/>
      <c r="G113" s="28"/>
      <c r="H113" s="31"/>
      <c r="I113" s="29"/>
      <c r="J113" s="30"/>
      <c r="K113" s="37"/>
      <c r="L113" s="38">
        <f>IF(B113="","",ROUNDDOWN(YEARFRAC(DATE('個人種目'!G113,'個人種目'!H113,'個人種目'!I113),'中間シート（個人）'!$B$1,3),0))</f>
      </c>
      <c r="M113" s="32"/>
      <c r="N113" s="33"/>
      <c r="O113" s="28"/>
      <c r="P113" s="31"/>
      <c r="Q113" s="29"/>
    </row>
    <row r="114" spans="1:17" s="23" customFormat="1" ht="13.5">
      <c r="A114" s="27">
        <v>109</v>
      </c>
      <c r="B114" s="28"/>
      <c r="C114" s="29"/>
      <c r="D114" s="28"/>
      <c r="E114" s="29"/>
      <c r="F114" s="30"/>
      <c r="G114" s="28"/>
      <c r="H114" s="31"/>
      <c r="I114" s="29"/>
      <c r="J114" s="30"/>
      <c r="K114" s="37"/>
      <c r="L114" s="38">
        <f>IF(B114="","",ROUNDDOWN(YEARFRAC(DATE('個人種目'!G114,'個人種目'!H114,'個人種目'!I114),'中間シート（個人）'!$B$1,3),0))</f>
      </c>
      <c r="M114" s="32"/>
      <c r="N114" s="33"/>
      <c r="O114" s="28"/>
      <c r="P114" s="31"/>
      <c r="Q114" s="29"/>
    </row>
    <row r="115" spans="1:17" s="23" customFormat="1" ht="13.5">
      <c r="A115" s="27">
        <v>110</v>
      </c>
      <c r="B115" s="28"/>
      <c r="C115" s="29"/>
      <c r="D115" s="28"/>
      <c r="E115" s="29"/>
      <c r="F115" s="30"/>
      <c r="G115" s="28"/>
      <c r="H115" s="31"/>
      <c r="I115" s="29"/>
      <c r="J115" s="30"/>
      <c r="K115" s="37"/>
      <c r="L115" s="38">
        <f>IF(B115="","",ROUNDDOWN(YEARFRAC(DATE('個人種目'!G115,'個人種目'!H115,'個人種目'!I115),'中間シート（個人）'!$B$1,3),0))</f>
      </c>
      <c r="M115" s="32"/>
      <c r="N115" s="33"/>
      <c r="O115" s="28"/>
      <c r="P115" s="31"/>
      <c r="Q115" s="29"/>
    </row>
    <row r="116" spans="1:17" s="23" customFormat="1" ht="13.5">
      <c r="A116" s="27">
        <v>111</v>
      </c>
      <c r="B116" s="28"/>
      <c r="C116" s="29"/>
      <c r="D116" s="28"/>
      <c r="E116" s="29"/>
      <c r="F116" s="30"/>
      <c r="G116" s="28"/>
      <c r="H116" s="31"/>
      <c r="I116" s="29"/>
      <c r="J116" s="30"/>
      <c r="K116" s="37"/>
      <c r="L116" s="38">
        <f>IF(B116="","",ROUNDDOWN(YEARFRAC(DATE('個人種目'!G116,'個人種目'!H116,'個人種目'!I116),'中間シート（個人）'!$B$1,3),0))</f>
      </c>
      <c r="M116" s="32"/>
      <c r="N116" s="33"/>
      <c r="O116" s="28"/>
      <c r="P116" s="31"/>
      <c r="Q116" s="29"/>
    </row>
    <row r="117" spans="1:17" s="23" customFormat="1" ht="13.5">
      <c r="A117" s="27">
        <v>112</v>
      </c>
      <c r="B117" s="28"/>
      <c r="C117" s="29"/>
      <c r="D117" s="28"/>
      <c r="E117" s="29"/>
      <c r="F117" s="30"/>
      <c r="G117" s="28"/>
      <c r="H117" s="31"/>
      <c r="I117" s="29"/>
      <c r="J117" s="30"/>
      <c r="K117" s="37"/>
      <c r="L117" s="38">
        <f>IF(B117="","",ROUNDDOWN(YEARFRAC(DATE('個人種目'!G117,'個人種目'!H117,'個人種目'!I117),'中間シート（個人）'!$B$1,3),0))</f>
      </c>
      <c r="M117" s="32"/>
      <c r="N117" s="33"/>
      <c r="O117" s="28"/>
      <c r="P117" s="31"/>
      <c r="Q117" s="29"/>
    </row>
    <row r="118" spans="1:17" s="23" customFormat="1" ht="13.5">
      <c r="A118" s="27">
        <v>113</v>
      </c>
      <c r="B118" s="28"/>
      <c r="C118" s="29"/>
      <c r="D118" s="28"/>
      <c r="E118" s="29"/>
      <c r="F118" s="30"/>
      <c r="G118" s="28"/>
      <c r="H118" s="31"/>
      <c r="I118" s="29"/>
      <c r="J118" s="30"/>
      <c r="K118" s="37"/>
      <c r="L118" s="38">
        <f>IF(B118="","",ROUNDDOWN(YEARFRAC(DATE('個人種目'!G118,'個人種目'!H118,'個人種目'!I118),'中間シート（個人）'!$B$1,3),0))</f>
      </c>
      <c r="M118" s="32"/>
      <c r="N118" s="33"/>
      <c r="O118" s="28"/>
      <c r="P118" s="31"/>
      <c r="Q118" s="29"/>
    </row>
    <row r="119" spans="1:17" s="23" customFormat="1" ht="13.5">
      <c r="A119" s="27">
        <v>114</v>
      </c>
      <c r="B119" s="28"/>
      <c r="C119" s="29"/>
      <c r="D119" s="28"/>
      <c r="E119" s="29"/>
      <c r="F119" s="30"/>
      <c r="G119" s="28"/>
      <c r="H119" s="31"/>
      <c r="I119" s="29"/>
      <c r="J119" s="30"/>
      <c r="K119" s="37"/>
      <c r="L119" s="38">
        <f>IF(B119="","",ROUNDDOWN(YEARFRAC(DATE('個人種目'!G119,'個人種目'!H119,'個人種目'!I119),'中間シート（個人）'!$B$1,3),0))</f>
      </c>
      <c r="M119" s="32"/>
      <c r="N119" s="33"/>
      <c r="O119" s="28"/>
      <c r="P119" s="31"/>
      <c r="Q119" s="29"/>
    </row>
    <row r="120" spans="1:17" s="23" customFormat="1" ht="13.5">
      <c r="A120" s="27">
        <v>115</v>
      </c>
      <c r="B120" s="28"/>
      <c r="C120" s="29"/>
      <c r="D120" s="28"/>
      <c r="E120" s="29"/>
      <c r="F120" s="30"/>
      <c r="G120" s="28"/>
      <c r="H120" s="31"/>
      <c r="I120" s="29"/>
      <c r="J120" s="30"/>
      <c r="K120" s="37"/>
      <c r="L120" s="38">
        <f>IF(B120="","",ROUNDDOWN(YEARFRAC(DATE('個人種目'!G120,'個人種目'!H120,'個人種目'!I120),'中間シート（個人）'!$B$1,3),0))</f>
      </c>
      <c r="M120" s="32"/>
      <c r="N120" s="33"/>
      <c r="O120" s="28"/>
      <c r="P120" s="31"/>
      <c r="Q120" s="29"/>
    </row>
    <row r="121" spans="1:17" s="23" customFormat="1" ht="13.5">
      <c r="A121" s="27">
        <v>116</v>
      </c>
      <c r="B121" s="28"/>
      <c r="C121" s="29"/>
      <c r="D121" s="28"/>
      <c r="E121" s="29"/>
      <c r="F121" s="30"/>
      <c r="G121" s="28"/>
      <c r="H121" s="31"/>
      <c r="I121" s="29"/>
      <c r="J121" s="30"/>
      <c r="K121" s="37"/>
      <c r="L121" s="38">
        <f>IF(B121="","",ROUNDDOWN(YEARFRAC(DATE('個人種目'!G121,'個人種目'!H121,'個人種目'!I121),'中間シート（個人）'!$B$1,3),0))</f>
      </c>
      <c r="M121" s="32"/>
      <c r="N121" s="33"/>
      <c r="O121" s="28"/>
      <c r="P121" s="31"/>
      <c r="Q121" s="29"/>
    </row>
    <row r="122" spans="1:17" s="23" customFormat="1" ht="13.5">
      <c r="A122" s="27">
        <v>117</v>
      </c>
      <c r="B122" s="28"/>
      <c r="C122" s="29"/>
      <c r="D122" s="28"/>
      <c r="E122" s="29"/>
      <c r="F122" s="30"/>
      <c r="G122" s="28"/>
      <c r="H122" s="31"/>
      <c r="I122" s="29"/>
      <c r="J122" s="30"/>
      <c r="K122" s="37"/>
      <c r="L122" s="38">
        <f>IF(B122="","",ROUNDDOWN(YEARFRAC(DATE('個人種目'!G122,'個人種目'!H122,'個人種目'!I122),'中間シート（個人）'!$B$1,3),0))</f>
      </c>
      <c r="M122" s="32"/>
      <c r="N122" s="33"/>
      <c r="O122" s="28"/>
      <c r="P122" s="31"/>
      <c r="Q122" s="29"/>
    </row>
    <row r="123" spans="1:17" s="23" customFormat="1" ht="13.5">
      <c r="A123" s="27">
        <v>118</v>
      </c>
      <c r="B123" s="28"/>
      <c r="C123" s="29"/>
      <c r="D123" s="28"/>
      <c r="E123" s="29"/>
      <c r="F123" s="30"/>
      <c r="G123" s="28"/>
      <c r="H123" s="31"/>
      <c r="I123" s="29"/>
      <c r="J123" s="30"/>
      <c r="K123" s="37"/>
      <c r="L123" s="38">
        <f>IF(B123="","",ROUNDDOWN(YEARFRAC(DATE('個人種目'!G123,'個人種目'!H123,'個人種目'!I123),'中間シート（個人）'!$B$1,3),0))</f>
      </c>
      <c r="M123" s="32"/>
      <c r="N123" s="33"/>
      <c r="O123" s="28"/>
      <c r="P123" s="31"/>
      <c r="Q123" s="29"/>
    </row>
    <row r="124" spans="1:17" s="23" customFormat="1" ht="13.5">
      <c r="A124" s="27">
        <v>119</v>
      </c>
      <c r="B124" s="28"/>
      <c r="C124" s="29"/>
      <c r="D124" s="28"/>
      <c r="E124" s="29"/>
      <c r="F124" s="30"/>
      <c r="G124" s="28"/>
      <c r="H124" s="31"/>
      <c r="I124" s="29"/>
      <c r="J124" s="30"/>
      <c r="K124" s="37"/>
      <c r="L124" s="38">
        <f>IF(B124="","",ROUNDDOWN(YEARFRAC(DATE('個人種目'!G124,'個人種目'!H124,'個人種目'!I124),'中間シート（個人）'!$B$1,3),0))</f>
      </c>
      <c r="M124" s="32"/>
      <c r="N124" s="33"/>
      <c r="O124" s="28"/>
      <c r="P124" s="31"/>
      <c r="Q124" s="29"/>
    </row>
    <row r="125" spans="1:17" s="23" customFormat="1" ht="13.5">
      <c r="A125" s="27">
        <v>120</v>
      </c>
      <c r="B125" s="28"/>
      <c r="C125" s="29"/>
      <c r="D125" s="28"/>
      <c r="E125" s="29"/>
      <c r="F125" s="30"/>
      <c r="G125" s="28"/>
      <c r="H125" s="31"/>
      <c r="I125" s="29"/>
      <c r="J125" s="30"/>
      <c r="K125" s="37"/>
      <c r="L125" s="38">
        <f>IF(B125="","",ROUNDDOWN(YEARFRAC(DATE('個人種目'!G125,'個人種目'!H125,'個人種目'!I125),'中間シート（個人）'!$B$1,3),0))</f>
      </c>
      <c r="M125" s="32"/>
      <c r="N125" s="33"/>
      <c r="O125" s="28"/>
      <c r="P125" s="31"/>
      <c r="Q125" s="29"/>
    </row>
    <row r="126" spans="1:17" s="23" customFormat="1" ht="13.5">
      <c r="A126" s="27">
        <v>121</v>
      </c>
      <c r="B126" s="28"/>
      <c r="C126" s="29"/>
      <c r="D126" s="28"/>
      <c r="E126" s="29"/>
      <c r="F126" s="30"/>
      <c r="G126" s="28"/>
      <c r="H126" s="31"/>
      <c r="I126" s="29"/>
      <c r="J126" s="30"/>
      <c r="K126" s="37"/>
      <c r="L126" s="38">
        <f>IF(B126="","",ROUNDDOWN(YEARFRAC(DATE('個人種目'!G126,'個人種目'!H126,'個人種目'!I126),'中間シート（個人）'!$B$1,3),0))</f>
      </c>
      <c r="M126" s="32"/>
      <c r="N126" s="33"/>
      <c r="O126" s="28"/>
      <c r="P126" s="31"/>
      <c r="Q126" s="29"/>
    </row>
    <row r="127" spans="1:17" s="23" customFormat="1" ht="13.5">
      <c r="A127" s="27">
        <v>122</v>
      </c>
      <c r="B127" s="28"/>
      <c r="C127" s="29"/>
      <c r="D127" s="28"/>
      <c r="E127" s="29"/>
      <c r="F127" s="30"/>
      <c r="G127" s="28"/>
      <c r="H127" s="31"/>
      <c r="I127" s="29"/>
      <c r="J127" s="30"/>
      <c r="K127" s="37"/>
      <c r="L127" s="38">
        <f>IF(B127="","",ROUNDDOWN(YEARFRAC(DATE('個人種目'!G127,'個人種目'!H127,'個人種目'!I127),'中間シート（個人）'!$B$1,3),0))</f>
      </c>
      <c r="M127" s="32"/>
      <c r="N127" s="33"/>
      <c r="O127" s="28"/>
      <c r="P127" s="31"/>
      <c r="Q127" s="29"/>
    </row>
    <row r="128" spans="1:17" s="23" customFormat="1" ht="13.5">
      <c r="A128" s="27">
        <v>123</v>
      </c>
      <c r="B128" s="28"/>
      <c r="C128" s="29"/>
      <c r="D128" s="28"/>
      <c r="E128" s="29"/>
      <c r="F128" s="30"/>
      <c r="G128" s="28"/>
      <c r="H128" s="31"/>
      <c r="I128" s="29"/>
      <c r="J128" s="30"/>
      <c r="K128" s="37"/>
      <c r="L128" s="38">
        <f>IF(B128="","",ROUNDDOWN(YEARFRAC(DATE('個人種目'!G128,'個人種目'!H128,'個人種目'!I128),'中間シート（個人）'!$B$1,3),0))</f>
      </c>
      <c r="M128" s="32"/>
      <c r="N128" s="33"/>
      <c r="O128" s="28"/>
      <c r="P128" s="31"/>
      <c r="Q128" s="29"/>
    </row>
    <row r="129" spans="1:17" s="23" customFormat="1" ht="13.5">
      <c r="A129" s="27">
        <v>124</v>
      </c>
      <c r="B129" s="28"/>
      <c r="C129" s="29"/>
      <c r="D129" s="28"/>
      <c r="E129" s="29"/>
      <c r="F129" s="30"/>
      <c r="G129" s="28"/>
      <c r="H129" s="31"/>
      <c r="I129" s="29"/>
      <c r="J129" s="30"/>
      <c r="K129" s="37"/>
      <c r="L129" s="38">
        <f>IF(B129="","",ROUNDDOWN(YEARFRAC(DATE('個人種目'!G129,'個人種目'!H129,'個人種目'!I129),'中間シート（個人）'!$B$1,3),0))</f>
      </c>
      <c r="M129" s="32"/>
      <c r="N129" s="33"/>
      <c r="O129" s="28"/>
      <c r="P129" s="31"/>
      <c r="Q129" s="29"/>
    </row>
    <row r="130" spans="1:17" s="23" customFormat="1" ht="13.5">
      <c r="A130" s="27">
        <v>125</v>
      </c>
      <c r="B130" s="28"/>
      <c r="C130" s="29"/>
      <c r="D130" s="28"/>
      <c r="E130" s="29"/>
      <c r="F130" s="30"/>
      <c r="G130" s="28"/>
      <c r="H130" s="31"/>
      <c r="I130" s="29"/>
      <c r="J130" s="30"/>
      <c r="K130" s="37"/>
      <c r="L130" s="38">
        <f>IF(B130="","",ROUNDDOWN(YEARFRAC(DATE('個人種目'!G130,'個人種目'!H130,'個人種目'!I130),'中間シート（個人）'!$B$1,3),0))</f>
      </c>
      <c r="M130" s="32"/>
      <c r="N130" s="33"/>
      <c r="O130" s="28"/>
      <c r="P130" s="31"/>
      <c r="Q130" s="29"/>
    </row>
    <row r="131" spans="1:17" s="23" customFormat="1" ht="13.5">
      <c r="A131" s="27">
        <v>126</v>
      </c>
      <c r="B131" s="28"/>
      <c r="C131" s="29"/>
      <c r="D131" s="28"/>
      <c r="E131" s="29"/>
      <c r="F131" s="30"/>
      <c r="G131" s="28"/>
      <c r="H131" s="31"/>
      <c r="I131" s="29"/>
      <c r="J131" s="30"/>
      <c r="K131" s="37"/>
      <c r="L131" s="38">
        <f>IF(B131="","",ROUNDDOWN(YEARFRAC(DATE('個人種目'!G131,'個人種目'!H131,'個人種目'!I131),'中間シート（個人）'!$B$1,3),0))</f>
      </c>
      <c r="M131" s="32"/>
      <c r="N131" s="33"/>
      <c r="O131" s="28"/>
      <c r="P131" s="31"/>
      <c r="Q131" s="29"/>
    </row>
    <row r="132" spans="1:17" s="23" customFormat="1" ht="13.5">
      <c r="A132" s="27">
        <v>127</v>
      </c>
      <c r="B132" s="28"/>
      <c r="C132" s="29"/>
      <c r="D132" s="28"/>
      <c r="E132" s="29"/>
      <c r="F132" s="30"/>
      <c r="G132" s="28"/>
      <c r="H132" s="31"/>
      <c r="I132" s="29"/>
      <c r="J132" s="30"/>
      <c r="K132" s="37"/>
      <c r="L132" s="38">
        <f>IF(B132="","",ROUNDDOWN(YEARFRAC(DATE('個人種目'!G132,'個人種目'!H132,'個人種目'!I132),'中間シート（個人）'!$B$1,3),0))</f>
      </c>
      <c r="M132" s="32"/>
      <c r="N132" s="33"/>
      <c r="O132" s="28"/>
      <c r="P132" s="31"/>
      <c r="Q132" s="29"/>
    </row>
    <row r="133" spans="1:17" s="23" customFormat="1" ht="13.5">
      <c r="A133" s="27">
        <v>128</v>
      </c>
      <c r="B133" s="28"/>
      <c r="C133" s="29"/>
      <c r="D133" s="28"/>
      <c r="E133" s="29"/>
      <c r="F133" s="30"/>
      <c r="G133" s="28"/>
      <c r="H133" s="31"/>
      <c r="I133" s="29"/>
      <c r="J133" s="30"/>
      <c r="K133" s="37"/>
      <c r="L133" s="38">
        <f>IF(B133="","",ROUNDDOWN(YEARFRAC(DATE('個人種目'!G133,'個人種目'!H133,'個人種目'!I133),'中間シート（個人）'!$B$1,3),0))</f>
      </c>
      <c r="M133" s="32"/>
      <c r="N133" s="33"/>
      <c r="O133" s="28"/>
      <c r="P133" s="31"/>
      <c r="Q133" s="29"/>
    </row>
    <row r="134" spans="1:17" s="23" customFormat="1" ht="13.5">
      <c r="A134" s="27">
        <v>129</v>
      </c>
      <c r="B134" s="28"/>
      <c r="C134" s="29"/>
      <c r="D134" s="28"/>
      <c r="E134" s="29"/>
      <c r="F134" s="30"/>
      <c r="G134" s="28"/>
      <c r="H134" s="31"/>
      <c r="I134" s="29"/>
      <c r="J134" s="30"/>
      <c r="K134" s="37"/>
      <c r="L134" s="38">
        <f>IF(B134="","",ROUNDDOWN(YEARFRAC(DATE('個人種目'!G134,'個人種目'!H134,'個人種目'!I134),'中間シート（個人）'!$B$1,3),0))</f>
      </c>
      <c r="M134" s="32"/>
      <c r="N134" s="33"/>
      <c r="O134" s="28"/>
      <c r="P134" s="31"/>
      <c r="Q134" s="29"/>
    </row>
    <row r="135" spans="1:17" s="23" customFormat="1" ht="13.5">
      <c r="A135" s="27">
        <v>130</v>
      </c>
      <c r="B135" s="28"/>
      <c r="C135" s="29"/>
      <c r="D135" s="28"/>
      <c r="E135" s="29"/>
      <c r="F135" s="30"/>
      <c r="G135" s="28"/>
      <c r="H135" s="31"/>
      <c r="I135" s="29"/>
      <c r="J135" s="30"/>
      <c r="K135" s="37"/>
      <c r="L135" s="38">
        <f>IF(B135="","",ROUNDDOWN(YEARFRAC(DATE('個人種目'!G135,'個人種目'!H135,'個人種目'!I135),'中間シート（個人）'!$B$1,3),0))</f>
      </c>
      <c r="M135" s="32"/>
      <c r="N135" s="33"/>
      <c r="O135" s="28"/>
      <c r="P135" s="31"/>
      <c r="Q135" s="29"/>
    </row>
    <row r="136" spans="1:17" s="23" customFormat="1" ht="13.5">
      <c r="A136" s="27">
        <v>131</v>
      </c>
      <c r="B136" s="28"/>
      <c r="C136" s="29"/>
      <c r="D136" s="28"/>
      <c r="E136" s="29"/>
      <c r="F136" s="30"/>
      <c r="G136" s="28"/>
      <c r="H136" s="31"/>
      <c r="I136" s="29"/>
      <c r="J136" s="30"/>
      <c r="K136" s="37"/>
      <c r="L136" s="38">
        <f>IF(B136="","",ROUNDDOWN(YEARFRAC(DATE('個人種目'!G136,'個人種目'!H136,'個人種目'!I136),'中間シート（個人）'!$B$1,3),0))</f>
      </c>
      <c r="M136" s="32"/>
      <c r="N136" s="33"/>
      <c r="O136" s="28"/>
      <c r="P136" s="31"/>
      <c r="Q136" s="29"/>
    </row>
    <row r="137" spans="1:17" s="23" customFormat="1" ht="13.5">
      <c r="A137" s="27">
        <v>132</v>
      </c>
      <c r="B137" s="28"/>
      <c r="C137" s="29"/>
      <c r="D137" s="28"/>
      <c r="E137" s="29"/>
      <c r="F137" s="30"/>
      <c r="G137" s="28"/>
      <c r="H137" s="31"/>
      <c r="I137" s="29"/>
      <c r="J137" s="30"/>
      <c r="K137" s="37"/>
      <c r="L137" s="38">
        <f>IF(B137="","",ROUNDDOWN(YEARFRAC(DATE('個人種目'!G137,'個人種目'!H137,'個人種目'!I137),'中間シート（個人）'!$B$1,3),0))</f>
      </c>
      <c r="M137" s="32"/>
      <c r="N137" s="33"/>
      <c r="O137" s="28"/>
      <c r="P137" s="31"/>
      <c r="Q137" s="29"/>
    </row>
    <row r="138" spans="1:17" s="23" customFormat="1" ht="13.5">
      <c r="A138" s="27">
        <v>133</v>
      </c>
      <c r="B138" s="28"/>
      <c r="C138" s="29"/>
      <c r="D138" s="28"/>
      <c r="E138" s="29"/>
      <c r="F138" s="30"/>
      <c r="G138" s="28"/>
      <c r="H138" s="31"/>
      <c r="I138" s="29"/>
      <c r="J138" s="30"/>
      <c r="K138" s="37"/>
      <c r="L138" s="38">
        <f>IF(B138="","",ROUNDDOWN(YEARFRAC(DATE('個人種目'!G138,'個人種目'!H138,'個人種目'!I138),'中間シート（個人）'!$B$1,3),0))</f>
      </c>
      <c r="M138" s="32"/>
      <c r="N138" s="33"/>
      <c r="O138" s="28"/>
      <c r="P138" s="31"/>
      <c r="Q138" s="29"/>
    </row>
    <row r="139" spans="1:17" s="23" customFormat="1" ht="13.5">
      <c r="A139" s="27">
        <v>134</v>
      </c>
      <c r="B139" s="28"/>
      <c r="C139" s="29"/>
      <c r="D139" s="28"/>
      <c r="E139" s="29"/>
      <c r="F139" s="30"/>
      <c r="G139" s="28"/>
      <c r="H139" s="31"/>
      <c r="I139" s="29"/>
      <c r="J139" s="30"/>
      <c r="K139" s="37"/>
      <c r="L139" s="38">
        <f>IF(B139="","",ROUNDDOWN(YEARFRAC(DATE('個人種目'!G139,'個人種目'!H139,'個人種目'!I139),'中間シート（個人）'!$B$1,3),0))</f>
      </c>
      <c r="M139" s="32"/>
      <c r="N139" s="33"/>
      <c r="O139" s="28"/>
      <c r="P139" s="31"/>
      <c r="Q139" s="29"/>
    </row>
    <row r="140" spans="1:17" s="23" customFormat="1" ht="13.5">
      <c r="A140" s="27">
        <v>135</v>
      </c>
      <c r="B140" s="28"/>
      <c r="C140" s="29"/>
      <c r="D140" s="28"/>
      <c r="E140" s="29"/>
      <c r="F140" s="30"/>
      <c r="G140" s="28"/>
      <c r="H140" s="31"/>
      <c r="I140" s="29"/>
      <c r="J140" s="30"/>
      <c r="K140" s="37"/>
      <c r="L140" s="38">
        <f>IF(B140="","",ROUNDDOWN(YEARFRAC(DATE('個人種目'!G140,'個人種目'!H140,'個人種目'!I140),'中間シート（個人）'!$B$1,3),0))</f>
      </c>
      <c r="M140" s="32"/>
      <c r="N140" s="33"/>
      <c r="O140" s="28"/>
      <c r="P140" s="31"/>
      <c r="Q140" s="29"/>
    </row>
    <row r="141" spans="1:17" s="23" customFormat="1" ht="13.5">
      <c r="A141" s="27">
        <v>136</v>
      </c>
      <c r="B141" s="28"/>
      <c r="C141" s="29"/>
      <c r="D141" s="28"/>
      <c r="E141" s="29"/>
      <c r="F141" s="30"/>
      <c r="G141" s="28"/>
      <c r="H141" s="31"/>
      <c r="I141" s="29"/>
      <c r="J141" s="30"/>
      <c r="K141" s="37"/>
      <c r="L141" s="38">
        <f>IF(B141="","",ROUNDDOWN(YEARFRAC(DATE('個人種目'!G141,'個人種目'!H141,'個人種目'!I141),'中間シート（個人）'!$B$1,3),0))</f>
      </c>
      <c r="M141" s="32"/>
      <c r="N141" s="33"/>
      <c r="O141" s="28"/>
      <c r="P141" s="31"/>
      <c r="Q141" s="29"/>
    </row>
    <row r="142" spans="1:17" s="23" customFormat="1" ht="13.5">
      <c r="A142" s="27">
        <v>137</v>
      </c>
      <c r="B142" s="28"/>
      <c r="C142" s="29"/>
      <c r="D142" s="28"/>
      <c r="E142" s="29"/>
      <c r="F142" s="30"/>
      <c r="G142" s="28"/>
      <c r="H142" s="31"/>
      <c r="I142" s="29"/>
      <c r="J142" s="30"/>
      <c r="K142" s="37"/>
      <c r="L142" s="38">
        <f>IF(B142="","",ROUNDDOWN(YEARFRAC(DATE('個人種目'!G142,'個人種目'!H142,'個人種目'!I142),'中間シート（個人）'!$B$1,3),0))</f>
      </c>
      <c r="M142" s="32"/>
      <c r="N142" s="33"/>
      <c r="O142" s="28"/>
      <c r="P142" s="31"/>
      <c r="Q142" s="29"/>
    </row>
    <row r="143" spans="1:17" s="23" customFormat="1" ht="13.5">
      <c r="A143" s="27">
        <v>138</v>
      </c>
      <c r="B143" s="28"/>
      <c r="C143" s="29"/>
      <c r="D143" s="28"/>
      <c r="E143" s="29"/>
      <c r="F143" s="30"/>
      <c r="G143" s="28"/>
      <c r="H143" s="31"/>
      <c r="I143" s="29"/>
      <c r="J143" s="30"/>
      <c r="K143" s="37"/>
      <c r="L143" s="38">
        <f>IF(B143="","",ROUNDDOWN(YEARFRAC(DATE('個人種目'!G143,'個人種目'!H143,'個人種目'!I143),'中間シート（個人）'!$B$1,3),0))</f>
      </c>
      <c r="M143" s="32"/>
      <c r="N143" s="33"/>
      <c r="O143" s="28"/>
      <c r="P143" s="31"/>
      <c r="Q143" s="29"/>
    </row>
    <row r="144" spans="1:17" s="23" customFormat="1" ht="13.5">
      <c r="A144" s="27">
        <v>139</v>
      </c>
      <c r="B144" s="28"/>
      <c r="C144" s="29"/>
      <c r="D144" s="28"/>
      <c r="E144" s="29"/>
      <c r="F144" s="30"/>
      <c r="G144" s="28"/>
      <c r="H144" s="31"/>
      <c r="I144" s="29"/>
      <c r="J144" s="30"/>
      <c r="K144" s="37"/>
      <c r="L144" s="38">
        <f>IF(B144="","",ROUNDDOWN(YEARFRAC(DATE('個人種目'!G144,'個人種目'!H144,'個人種目'!I144),'中間シート（個人）'!$B$1,3),0))</f>
      </c>
      <c r="M144" s="32"/>
      <c r="N144" s="33"/>
      <c r="O144" s="28"/>
      <c r="P144" s="31"/>
      <c r="Q144" s="29"/>
    </row>
    <row r="145" spans="1:17" s="23" customFormat="1" ht="13.5">
      <c r="A145" s="27">
        <v>140</v>
      </c>
      <c r="B145" s="28"/>
      <c r="C145" s="29"/>
      <c r="D145" s="28"/>
      <c r="E145" s="29"/>
      <c r="F145" s="30"/>
      <c r="G145" s="28"/>
      <c r="H145" s="31"/>
      <c r="I145" s="29"/>
      <c r="J145" s="30"/>
      <c r="K145" s="37"/>
      <c r="L145" s="38">
        <f>IF(B145="","",ROUNDDOWN(YEARFRAC(DATE('個人種目'!G145,'個人種目'!H145,'個人種目'!I145),'中間シート（個人）'!$B$1,3),0))</f>
      </c>
      <c r="M145" s="32"/>
      <c r="N145" s="33"/>
      <c r="O145" s="28"/>
      <c r="P145" s="31"/>
      <c r="Q145" s="29"/>
    </row>
    <row r="146" spans="1:17" s="23" customFormat="1" ht="13.5">
      <c r="A146" s="27">
        <v>141</v>
      </c>
      <c r="B146" s="28"/>
      <c r="C146" s="29"/>
      <c r="D146" s="28"/>
      <c r="E146" s="29"/>
      <c r="F146" s="30"/>
      <c r="G146" s="28"/>
      <c r="H146" s="31"/>
      <c r="I146" s="29"/>
      <c r="J146" s="30"/>
      <c r="K146" s="37"/>
      <c r="L146" s="38">
        <f>IF(B146="","",ROUNDDOWN(YEARFRAC(DATE('個人種目'!G146,'個人種目'!H146,'個人種目'!I146),'中間シート（個人）'!$B$1,3),0))</f>
      </c>
      <c r="M146" s="32"/>
      <c r="N146" s="33"/>
      <c r="O146" s="28"/>
      <c r="P146" s="31"/>
      <c r="Q146" s="29"/>
    </row>
    <row r="147" spans="1:17" s="23" customFormat="1" ht="13.5">
      <c r="A147" s="27">
        <v>142</v>
      </c>
      <c r="B147" s="28"/>
      <c r="C147" s="29"/>
      <c r="D147" s="28"/>
      <c r="E147" s="29"/>
      <c r="F147" s="30"/>
      <c r="G147" s="28"/>
      <c r="H147" s="31"/>
      <c r="I147" s="29"/>
      <c r="J147" s="30"/>
      <c r="K147" s="37"/>
      <c r="L147" s="38">
        <f>IF(B147="","",ROUNDDOWN(YEARFRAC(DATE('個人種目'!G147,'個人種目'!H147,'個人種目'!I147),'中間シート（個人）'!$B$1,3),0))</f>
      </c>
      <c r="M147" s="32"/>
      <c r="N147" s="33"/>
      <c r="O147" s="28"/>
      <c r="P147" s="31"/>
      <c r="Q147" s="29"/>
    </row>
    <row r="148" spans="1:17" s="23" customFormat="1" ht="13.5">
      <c r="A148" s="27">
        <v>143</v>
      </c>
      <c r="B148" s="28"/>
      <c r="C148" s="29"/>
      <c r="D148" s="28"/>
      <c r="E148" s="29"/>
      <c r="F148" s="30"/>
      <c r="G148" s="28"/>
      <c r="H148" s="31"/>
      <c r="I148" s="29"/>
      <c r="J148" s="30"/>
      <c r="K148" s="37"/>
      <c r="L148" s="38">
        <f>IF(B148="","",ROUNDDOWN(YEARFRAC(DATE('個人種目'!G148,'個人種目'!H148,'個人種目'!I148),'中間シート（個人）'!$B$1,3),0))</f>
      </c>
      <c r="M148" s="32"/>
      <c r="N148" s="33"/>
      <c r="O148" s="28"/>
      <c r="P148" s="31"/>
      <c r="Q148" s="29"/>
    </row>
    <row r="149" spans="1:17" s="23" customFormat="1" ht="13.5">
      <c r="A149" s="27">
        <v>144</v>
      </c>
      <c r="B149" s="28"/>
      <c r="C149" s="29"/>
      <c r="D149" s="28"/>
      <c r="E149" s="29"/>
      <c r="F149" s="30"/>
      <c r="G149" s="28"/>
      <c r="H149" s="31"/>
      <c r="I149" s="29"/>
      <c r="J149" s="30"/>
      <c r="K149" s="37"/>
      <c r="L149" s="38">
        <f>IF(B149="","",ROUNDDOWN(YEARFRAC(DATE('個人種目'!G149,'個人種目'!H149,'個人種目'!I149),'中間シート（個人）'!$B$1,3),0))</f>
      </c>
      <c r="M149" s="32"/>
      <c r="N149" s="33"/>
      <c r="O149" s="28"/>
      <c r="P149" s="31"/>
      <c r="Q149" s="29"/>
    </row>
    <row r="150" spans="1:17" s="23" customFormat="1" ht="13.5">
      <c r="A150" s="27">
        <v>145</v>
      </c>
      <c r="B150" s="28"/>
      <c r="C150" s="29"/>
      <c r="D150" s="28"/>
      <c r="E150" s="29"/>
      <c r="F150" s="30"/>
      <c r="G150" s="28"/>
      <c r="H150" s="31"/>
      <c r="I150" s="29"/>
      <c r="J150" s="30"/>
      <c r="K150" s="37"/>
      <c r="L150" s="38">
        <f>IF(B150="","",ROUNDDOWN(YEARFRAC(DATE('個人種目'!G150,'個人種目'!H150,'個人種目'!I150),'中間シート（個人）'!$B$1,3),0))</f>
      </c>
      <c r="M150" s="32"/>
      <c r="N150" s="33"/>
      <c r="O150" s="28"/>
      <c r="P150" s="31"/>
      <c r="Q150" s="29"/>
    </row>
    <row r="151" spans="1:17" s="23" customFormat="1" ht="13.5">
      <c r="A151" s="27">
        <v>146</v>
      </c>
      <c r="B151" s="28"/>
      <c r="C151" s="29"/>
      <c r="D151" s="28"/>
      <c r="E151" s="29"/>
      <c r="F151" s="30"/>
      <c r="G151" s="28"/>
      <c r="H151" s="31"/>
      <c r="I151" s="29"/>
      <c r="J151" s="30"/>
      <c r="K151" s="37"/>
      <c r="L151" s="38">
        <f>IF(B151="","",ROUNDDOWN(YEARFRAC(DATE('個人種目'!G151,'個人種目'!H151,'個人種目'!I151),'中間シート（個人）'!$B$1,3),0))</f>
      </c>
      <c r="M151" s="32"/>
      <c r="N151" s="33"/>
      <c r="O151" s="28"/>
      <c r="P151" s="31"/>
      <c r="Q151" s="29"/>
    </row>
    <row r="152" spans="1:17" s="23" customFormat="1" ht="13.5">
      <c r="A152" s="27">
        <v>147</v>
      </c>
      <c r="B152" s="28"/>
      <c r="C152" s="29"/>
      <c r="D152" s="28"/>
      <c r="E152" s="29"/>
      <c r="F152" s="30"/>
      <c r="G152" s="28"/>
      <c r="H152" s="31"/>
      <c r="I152" s="29"/>
      <c r="J152" s="30"/>
      <c r="K152" s="37"/>
      <c r="L152" s="38">
        <f>IF(B152="","",ROUNDDOWN(YEARFRAC(DATE('個人種目'!G152,'個人種目'!H152,'個人種目'!I152),'中間シート（個人）'!$B$1,3),0))</f>
      </c>
      <c r="M152" s="32"/>
      <c r="N152" s="33"/>
      <c r="O152" s="28"/>
      <c r="P152" s="31"/>
      <c r="Q152" s="29"/>
    </row>
    <row r="153" spans="1:17" s="23" customFormat="1" ht="13.5">
      <c r="A153" s="27">
        <v>148</v>
      </c>
      <c r="B153" s="28"/>
      <c r="C153" s="29"/>
      <c r="D153" s="28"/>
      <c r="E153" s="29"/>
      <c r="F153" s="30"/>
      <c r="G153" s="28"/>
      <c r="H153" s="31"/>
      <c r="I153" s="29"/>
      <c r="J153" s="30"/>
      <c r="K153" s="37"/>
      <c r="L153" s="38">
        <f>IF(B153="","",ROUNDDOWN(YEARFRAC(DATE('個人種目'!G153,'個人種目'!H153,'個人種目'!I153),'中間シート（個人）'!$B$1,3),0))</f>
      </c>
      <c r="M153" s="32"/>
      <c r="N153" s="33"/>
      <c r="O153" s="28"/>
      <c r="P153" s="31"/>
      <c r="Q153" s="29"/>
    </row>
    <row r="154" spans="1:17" s="23" customFormat="1" ht="13.5">
      <c r="A154" s="27">
        <v>149</v>
      </c>
      <c r="B154" s="28"/>
      <c r="C154" s="29"/>
      <c r="D154" s="28"/>
      <c r="E154" s="29"/>
      <c r="F154" s="30"/>
      <c r="G154" s="28"/>
      <c r="H154" s="31"/>
      <c r="I154" s="29"/>
      <c r="J154" s="30"/>
      <c r="K154" s="37"/>
      <c r="L154" s="38">
        <f>IF(B154="","",ROUNDDOWN(YEARFRAC(DATE('個人種目'!G154,'個人種目'!H154,'個人種目'!I154),'中間シート（個人）'!$B$1,3),0))</f>
      </c>
      <c r="M154" s="32"/>
      <c r="N154" s="33"/>
      <c r="O154" s="28"/>
      <c r="P154" s="31"/>
      <c r="Q154" s="29"/>
    </row>
    <row r="155" spans="1:17" s="23" customFormat="1" ht="13.5">
      <c r="A155" s="27">
        <v>150</v>
      </c>
      <c r="B155" s="28"/>
      <c r="C155" s="29"/>
      <c r="D155" s="28"/>
      <c r="E155" s="29"/>
      <c r="F155" s="30"/>
      <c r="G155" s="28"/>
      <c r="H155" s="31"/>
      <c r="I155" s="29"/>
      <c r="J155" s="30"/>
      <c r="K155" s="37"/>
      <c r="L155" s="38">
        <f>IF(B155="","",ROUNDDOWN(YEARFRAC(DATE('個人種目'!G155,'個人種目'!H155,'個人種目'!I155),'中間シート（個人）'!$B$1,3),0))</f>
      </c>
      <c r="M155" s="32"/>
      <c r="N155" s="33"/>
      <c r="O155" s="28"/>
      <c r="P155" s="31"/>
      <c r="Q155" s="29"/>
    </row>
    <row r="156" spans="1:17" s="23" customFormat="1" ht="13.5">
      <c r="A156" s="27">
        <v>151</v>
      </c>
      <c r="B156" s="28"/>
      <c r="C156" s="29"/>
      <c r="D156" s="28"/>
      <c r="E156" s="29"/>
      <c r="F156" s="30"/>
      <c r="G156" s="28"/>
      <c r="H156" s="31"/>
      <c r="I156" s="29"/>
      <c r="J156" s="30"/>
      <c r="K156" s="37"/>
      <c r="L156" s="38">
        <f>IF(B156="","",ROUNDDOWN(YEARFRAC(DATE('個人種目'!G156,'個人種目'!H156,'個人種目'!I156),'中間シート（個人）'!$B$1,3),0))</f>
      </c>
      <c r="M156" s="32"/>
      <c r="N156" s="33"/>
      <c r="O156" s="28"/>
      <c r="P156" s="31"/>
      <c r="Q156" s="29"/>
    </row>
    <row r="157" spans="1:17" s="23" customFormat="1" ht="13.5">
      <c r="A157" s="27">
        <v>152</v>
      </c>
      <c r="B157" s="28"/>
      <c r="C157" s="29"/>
      <c r="D157" s="28"/>
      <c r="E157" s="29"/>
      <c r="F157" s="30"/>
      <c r="G157" s="28"/>
      <c r="H157" s="31"/>
      <c r="I157" s="29"/>
      <c r="J157" s="30"/>
      <c r="K157" s="37"/>
      <c r="L157" s="38">
        <f>IF(B157="","",ROUNDDOWN(YEARFRAC(DATE('個人種目'!G157,'個人種目'!H157,'個人種目'!I157),'中間シート（個人）'!$B$1,3),0))</f>
      </c>
      <c r="M157" s="32"/>
      <c r="N157" s="33"/>
      <c r="O157" s="28"/>
      <c r="P157" s="31"/>
      <c r="Q157" s="29"/>
    </row>
    <row r="158" spans="1:17" s="23" customFormat="1" ht="13.5">
      <c r="A158" s="27">
        <v>153</v>
      </c>
      <c r="B158" s="28"/>
      <c r="C158" s="29"/>
      <c r="D158" s="28"/>
      <c r="E158" s="29"/>
      <c r="F158" s="30"/>
      <c r="G158" s="28"/>
      <c r="H158" s="31"/>
      <c r="I158" s="29"/>
      <c r="J158" s="30"/>
      <c r="K158" s="37"/>
      <c r="L158" s="38">
        <f>IF(B158="","",ROUNDDOWN(YEARFRAC(DATE('個人種目'!G158,'個人種目'!H158,'個人種目'!I158),'中間シート（個人）'!$B$1,3),0))</f>
      </c>
      <c r="M158" s="32"/>
      <c r="N158" s="33"/>
      <c r="O158" s="28"/>
      <c r="P158" s="31"/>
      <c r="Q158" s="29"/>
    </row>
    <row r="159" spans="1:17" s="23" customFormat="1" ht="13.5">
      <c r="A159" s="27">
        <v>154</v>
      </c>
      <c r="B159" s="28"/>
      <c r="C159" s="29"/>
      <c r="D159" s="28"/>
      <c r="E159" s="29"/>
      <c r="F159" s="30"/>
      <c r="G159" s="28"/>
      <c r="H159" s="31"/>
      <c r="I159" s="29"/>
      <c r="J159" s="30"/>
      <c r="K159" s="37"/>
      <c r="L159" s="38">
        <f>IF(B159="","",ROUNDDOWN(YEARFRAC(DATE('個人種目'!G159,'個人種目'!H159,'個人種目'!I159),'中間シート（個人）'!$B$1,3),0))</f>
      </c>
      <c r="M159" s="32"/>
      <c r="N159" s="33"/>
      <c r="O159" s="28"/>
      <c r="P159" s="31"/>
      <c r="Q159" s="29"/>
    </row>
    <row r="160" spans="1:17" s="23" customFormat="1" ht="13.5">
      <c r="A160" s="27">
        <v>155</v>
      </c>
      <c r="B160" s="28"/>
      <c r="C160" s="29"/>
      <c r="D160" s="28"/>
      <c r="E160" s="29"/>
      <c r="F160" s="30"/>
      <c r="G160" s="28"/>
      <c r="H160" s="31"/>
      <c r="I160" s="29"/>
      <c r="J160" s="30"/>
      <c r="K160" s="37"/>
      <c r="L160" s="38">
        <f>IF(B160="","",ROUNDDOWN(YEARFRAC(DATE('個人種目'!G160,'個人種目'!H160,'個人種目'!I160),'中間シート（個人）'!$B$1,3),0))</f>
      </c>
      <c r="M160" s="32"/>
      <c r="N160" s="33"/>
      <c r="O160" s="28"/>
      <c r="P160" s="31"/>
      <c r="Q160" s="29"/>
    </row>
    <row r="161" spans="1:17" s="23" customFormat="1" ht="13.5">
      <c r="A161" s="27">
        <v>156</v>
      </c>
      <c r="B161" s="28"/>
      <c r="C161" s="29"/>
      <c r="D161" s="28"/>
      <c r="E161" s="29"/>
      <c r="F161" s="30"/>
      <c r="G161" s="28"/>
      <c r="H161" s="31"/>
      <c r="I161" s="29"/>
      <c r="J161" s="30"/>
      <c r="K161" s="37"/>
      <c r="L161" s="38">
        <f>IF(B161="","",ROUNDDOWN(YEARFRAC(DATE('個人種目'!G161,'個人種目'!H161,'個人種目'!I161),'中間シート（個人）'!$B$1,3),0))</f>
      </c>
      <c r="M161" s="32"/>
      <c r="N161" s="33"/>
      <c r="O161" s="28"/>
      <c r="P161" s="31"/>
      <c r="Q161" s="29"/>
    </row>
    <row r="162" spans="1:17" s="23" customFormat="1" ht="13.5">
      <c r="A162" s="27">
        <v>157</v>
      </c>
      <c r="B162" s="28"/>
      <c r="C162" s="29"/>
      <c r="D162" s="28"/>
      <c r="E162" s="29"/>
      <c r="F162" s="30"/>
      <c r="G162" s="28"/>
      <c r="H162" s="31"/>
      <c r="I162" s="29"/>
      <c r="J162" s="30"/>
      <c r="K162" s="37"/>
      <c r="L162" s="38">
        <f>IF(B162="","",ROUNDDOWN(YEARFRAC(DATE('個人種目'!G162,'個人種目'!H162,'個人種目'!I162),'中間シート（個人）'!$B$1,3),0))</f>
      </c>
      <c r="M162" s="32"/>
      <c r="N162" s="33"/>
      <c r="O162" s="28"/>
      <c r="P162" s="31"/>
      <c r="Q162" s="29"/>
    </row>
    <row r="163" spans="1:17" s="23" customFormat="1" ht="13.5">
      <c r="A163" s="27">
        <v>158</v>
      </c>
      <c r="B163" s="28"/>
      <c r="C163" s="29"/>
      <c r="D163" s="28"/>
      <c r="E163" s="29"/>
      <c r="F163" s="30"/>
      <c r="G163" s="28"/>
      <c r="H163" s="31"/>
      <c r="I163" s="29"/>
      <c r="J163" s="30"/>
      <c r="K163" s="37"/>
      <c r="L163" s="38">
        <f>IF(B163="","",ROUNDDOWN(YEARFRAC(DATE('個人種目'!G163,'個人種目'!H163,'個人種目'!I163),'中間シート（個人）'!$B$1,3),0))</f>
      </c>
      <c r="M163" s="32"/>
      <c r="N163" s="33"/>
      <c r="O163" s="28"/>
      <c r="P163" s="31"/>
      <c r="Q163" s="29"/>
    </row>
    <row r="164" spans="1:17" s="23" customFormat="1" ht="13.5">
      <c r="A164" s="27">
        <v>159</v>
      </c>
      <c r="B164" s="28"/>
      <c r="C164" s="29"/>
      <c r="D164" s="28"/>
      <c r="E164" s="29"/>
      <c r="F164" s="30"/>
      <c r="G164" s="28"/>
      <c r="H164" s="31"/>
      <c r="I164" s="29"/>
      <c r="J164" s="30"/>
      <c r="K164" s="37"/>
      <c r="L164" s="38">
        <f>IF(B164="","",ROUNDDOWN(YEARFRAC(DATE('個人種目'!G164,'個人種目'!H164,'個人種目'!I164),'中間シート（個人）'!$B$1,3),0))</f>
      </c>
      <c r="M164" s="32"/>
      <c r="N164" s="33"/>
      <c r="O164" s="28"/>
      <c r="P164" s="31"/>
      <c r="Q164" s="29"/>
    </row>
    <row r="165" spans="1:17" s="23" customFormat="1" ht="13.5">
      <c r="A165" s="27">
        <v>160</v>
      </c>
      <c r="B165" s="28"/>
      <c r="C165" s="29"/>
      <c r="D165" s="28"/>
      <c r="E165" s="29"/>
      <c r="F165" s="30"/>
      <c r="G165" s="28"/>
      <c r="H165" s="31"/>
      <c r="I165" s="29"/>
      <c r="J165" s="30"/>
      <c r="K165" s="37"/>
      <c r="L165" s="38">
        <f>IF(B165="","",ROUNDDOWN(YEARFRAC(DATE('個人種目'!G165,'個人種目'!H165,'個人種目'!I165),'中間シート（個人）'!$B$1,3),0))</f>
      </c>
      <c r="M165" s="32"/>
      <c r="N165" s="33"/>
      <c r="O165" s="28"/>
      <c r="P165" s="31"/>
      <c r="Q165" s="29"/>
    </row>
    <row r="166" spans="1:17" s="23" customFormat="1" ht="13.5">
      <c r="A166" s="27">
        <v>161</v>
      </c>
      <c r="B166" s="28"/>
      <c r="C166" s="29"/>
      <c r="D166" s="28"/>
      <c r="E166" s="29"/>
      <c r="F166" s="30"/>
      <c r="G166" s="28"/>
      <c r="H166" s="31"/>
      <c r="I166" s="29"/>
      <c r="J166" s="30"/>
      <c r="K166" s="37"/>
      <c r="L166" s="38">
        <f>IF(B166="","",ROUNDDOWN(YEARFRAC(DATE('個人種目'!G166,'個人種目'!H166,'個人種目'!I166),'中間シート（個人）'!$B$1,3),0))</f>
      </c>
      <c r="M166" s="32"/>
      <c r="N166" s="33"/>
      <c r="O166" s="28"/>
      <c r="P166" s="31"/>
      <c r="Q166" s="29"/>
    </row>
    <row r="167" spans="1:17" s="23" customFormat="1" ht="13.5">
      <c r="A167" s="27">
        <v>162</v>
      </c>
      <c r="B167" s="28"/>
      <c r="C167" s="29"/>
      <c r="D167" s="28"/>
      <c r="E167" s="29"/>
      <c r="F167" s="30"/>
      <c r="G167" s="28"/>
      <c r="H167" s="31"/>
      <c r="I167" s="29"/>
      <c r="J167" s="30"/>
      <c r="K167" s="37"/>
      <c r="L167" s="38">
        <f>IF(B167="","",ROUNDDOWN(YEARFRAC(DATE('個人種目'!G167,'個人種目'!H167,'個人種目'!I167),'中間シート（個人）'!$B$1,3),0))</f>
      </c>
      <c r="M167" s="32"/>
      <c r="N167" s="33"/>
      <c r="O167" s="28"/>
      <c r="P167" s="31"/>
      <c r="Q167" s="29"/>
    </row>
    <row r="168" spans="1:17" s="23" customFormat="1" ht="13.5">
      <c r="A168" s="27">
        <v>163</v>
      </c>
      <c r="B168" s="28"/>
      <c r="C168" s="29"/>
      <c r="D168" s="28"/>
      <c r="E168" s="29"/>
      <c r="F168" s="30"/>
      <c r="G168" s="28"/>
      <c r="H168" s="31"/>
      <c r="I168" s="29"/>
      <c r="J168" s="30"/>
      <c r="K168" s="37"/>
      <c r="L168" s="38">
        <f>IF(B168="","",ROUNDDOWN(YEARFRAC(DATE('個人種目'!G168,'個人種目'!H168,'個人種目'!I168),'中間シート（個人）'!$B$1,3),0))</f>
      </c>
      <c r="M168" s="32"/>
      <c r="N168" s="33"/>
      <c r="O168" s="28"/>
      <c r="P168" s="31"/>
      <c r="Q168" s="29"/>
    </row>
    <row r="169" spans="1:17" s="23" customFormat="1" ht="13.5">
      <c r="A169" s="27">
        <v>164</v>
      </c>
      <c r="B169" s="28"/>
      <c r="C169" s="29"/>
      <c r="D169" s="28"/>
      <c r="E169" s="29"/>
      <c r="F169" s="30"/>
      <c r="G169" s="28"/>
      <c r="H169" s="31"/>
      <c r="I169" s="29"/>
      <c r="J169" s="30"/>
      <c r="K169" s="37"/>
      <c r="L169" s="38">
        <f>IF(B169="","",ROUNDDOWN(YEARFRAC(DATE('個人種目'!G169,'個人種目'!H169,'個人種目'!I169),'中間シート（個人）'!$B$1,3),0))</f>
      </c>
      <c r="M169" s="32"/>
      <c r="N169" s="33"/>
      <c r="O169" s="28"/>
      <c r="P169" s="31"/>
      <c r="Q169" s="29"/>
    </row>
    <row r="170" spans="1:17" s="23" customFormat="1" ht="13.5">
      <c r="A170" s="27">
        <v>165</v>
      </c>
      <c r="B170" s="28"/>
      <c r="C170" s="29"/>
      <c r="D170" s="28"/>
      <c r="E170" s="29"/>
      <c r="F170" s="30"/>
      <c r="G170" s="28"/>
      <c r="H170" s="31"/>
      <c r="I170" s="29"/>
      <c r="J170" s="30"/>
      <c r="K170" s="37"/>
      <c r="L170" s="38">
        <f>IF(B170="","",ROUNDDOWN(YEARFRAC(DATE('個人種目'!G170,'個人種目'!H170,'個人種目'!I170),'中間シート（個人）'!$B$1,3),0))</f>
      </c>
      <c r="M170" s="32"/>
      <c r="N170" s="33"/>
      <c r="O170" s="28"/>
      <c r="P170" s="31"/>
      <c r="Q170" s="29"/>
    </row>
    <row r="171" spans="1:17" s="23" customFormat="1" ht="13.5">
      <c r="A171" s="27">
        <v>166</v>
      </c>
      <c r="B171" s="28"/>
      <c r="C171" s="29"/>
      <c r="D171" s="28"/>
      <c r="E171" s="29"/>
      <c r="F171" s="30"/>
      <c r="G171" s="28"/>
      <c r="H171" s="31"/>
      <c r="I171" s="29"/>
      <c r="J171" s="30"/>
      <c r="K171" s="37"/>
      <c r="L171" s="38">
        <f>IF(B171="","",ROUNDDOWN(YEARFRAC(DATE('個人種目'!G171,'個人種目'!H171,'個人種目'!I171),'中間シート（個人）'!$B$1,3),0))</f>
      </c>
      <c r="M171" s="32"/>
      <c r="N171" s="33"/>
      <c r="O171" s="28"/>
      <c r="P171" s="31"/>
      <c r="Q171" s="29"/>
    </row>
    <row r="172" spans="1:17" s="23" customFormat="1" ht="13.5">
      <c r="A172" s="27">
        <v>167</v>
      </c>
      <c r="B172" s="28"/>
      <c r="C172" s="29"/>
      <c r="D172" s="28"/>
      <c r="E172" s="29"/>
      <c r="F172" s="30"/>
      <c r="G172" s="28"/>
      <c r="H172" s="31"/>
      <c r="I172" s="29"/>
      <c r="J172" s="30"/>
      <c r="K172" s="37"/>
      <c r="L172" s="38">
        <f>IF(B172="","",ROUNDDOWN(YEARFRAC(DATE('個人種目'!G172,'個人種目'!H172,'個人種目'!I172),'中間シート（個人）'!$B$1,3),0))</f>
      </c>
      <c r="M172" s="32"/>
      <c r="N172" s="33"/>
      <c r="O172" s="28"/>
      <c r="P172" s="31"/>
      <c r="Q172" s="29"/>
    </row>
    <row r="173" spans="1:17" s="23" customFormat="1" ht="13.5">
      <c r="A173" s="27">
        <v>168</v>
      </c>
      <c r="B173" s="28"/>
      <c r="C173" s="29"/>
      <c r="D173" s="28"/>
      <c r="E173" s="29"/>
      <c r="F173" s="30"/>
      <c r="G173" s="28"/>
      <c r="H173" s="31"/>
      <c r="I173" s="29"/>
      <c r="J173" s="30"/>
      <c r="K173" s="37"/>
      <c r="L173" s="38">
        <f>IF(B173="","",ROUNDDOWN(YEARFRAC(DATE('個人種目'!G173,'個人種目'!H173,'個人種目'!I173),'中間シート（個人）'!$B$1,3),0))</f>
      </c>
      <c r="M173" s="32"/>
      <c r="N173" s="33"/>
      <c r="O173" s="28"/>
      <c r="P173" s="31"/>
      <c r="Q173" s="29"/>
    </row>
    <row r="174" spans="1:17" s="23" customFormat="1" ht="13.5">
      <c r="A174" s="27">
        <v>169</v>
      </c>
      <c r="B174" s="28"/>
      <c r="C174" s="29"/>
      <c r="D174" s="28"/>
      <c r="E174" s="29"/>
      <c r="F174" s="30"/>
      <c r="G174" s="28"/>
      <c r="H174" s="31"/>
      <c r="I174" s="29"/>
      <c r="J174" s="30"/>
      <c r="K174" s="37"/>
      <c r="L174" s="38">
        <f>IF(B174="","",ROUNDDOWN(YEARFRAC(DATE('個人種目'!G174,'個人種目'!H174,'個人種目'!I174),'中間シート（個人）'!$B$1,3),0))</f>
      </c>
      <c r="M174" s="32"/>
      <c r="N174" s="33"/>
      <c r="O174" s="28"/>
      <c r="P174" s="31"/>
      <c r="Q174" s="29"/>
    </row>
    <row r="175" spans="1:17" s="23" customFormat="1" ht="13.5">
      <c r="A175" s="27">
        <v>170</v>
      </c>
      <c r="B175" s="28"/>
      <c r="C175" s="29"/>
      <c r="D175" s="28"/>
      <c r="E175" s="29"/>
      <c r="F175" s="30"/>
      <c r="G175" s="28"/>
      <c r="H175" s="31"/>
      <c r="I175" s="29"/>
      <c r="J175" s="30"/>
      <c r="K175" s="37"/>
      <c r="L175" s="38">
        <f>IF(B175="","",ROUNDDOWN(YEARFRAC(DATE('個人種目'!G175,'個人種目'!H175,'個人種目'!I175),'中間シート（個人）'!$B$1,3),0))</f>
      </c>
      <c r="M175" s="32"/>
      <c r="N175" s="33"/>
      <c r="O175" s="28"/>
      <c r="P175" s="31"/>
      <c r="Q175" s="29"/>
    </row>
    <row r="176" spans="1:17" s="23" customFormat="1" ht="13.5">
      <c r="A176" s="27">
        <v>171</v>
      </c>
      <c r="B176" s="28"/>
      <c r="C176" s="29"/>
      <c r="D176" s="28"/>
      <c r="E176" s="29"/>
      <c r="F176" s="30"/>
      <c r="G176" s="28"/>
      <c r="H176" s="31"/>
      <c r="I176" s="29"/>
      <c r="J176" s="30"/>
      <c r="K176" s="37"/>
      <c r="L176" s="38">
        <f>IF(B176="","",ROUNDDOWN(YEARFRAC(DATE('個人種目'!G176,'個人種目'!H176,'個人種目'!I176),'中間シート（個人）'!$B$1,3),0))</f>
      </c>
      <c r="M176" s="32"/>
      <c r="N176" s="33"/>
      <c r="O176" s="28"/>
      <c r="P176" s="31"/>
      <c r="Q176" s="29"/>
    </row>
    <row r="177" spans="1:17" s="23" customFormat="1" ht="13.5">
      <c r="A177" s="27">
        <v>172</v>
      </c>
      <c r="B177" s="28"/>
      <c r="C177" s="29"/>
      <c r="D177" s="28"/>
      <c r="E177" s="29"/>
      <c r="F177" s="30"/>
      <c r="G177" s="28"/>
      <c r="H177" s="31"/>
      <c r="I177" s="29"/>
      <c r="J177" s="30"/>
      <c r="K177" s="37"/>
      <c r="L177" s="38">
        <f>IF(B177="","",ROUNDDOWN(YEARFRAC(DATE('個人種目'!G177,'個人種目'!H177,'個人種目'!I177),'中間シート（個人）'!$B$1,3),0))</f>
      </c>
      <c r="M177" s="32"/>
      <c r="N177" s="33"/>
      <c r="O177" s="28"/>
      <c r="P177" s="31"/>
      <c r="Q177" s="29"/>
    </row>
    <row r="178" spans="1:17" s="23" customFormat="1" ht="13.5">
      <c r="A178" s="27">
        <v>173</v>
      </c>
      <c r="B178" s="28"/>
      <c r="C178" s="29"/>
      <c r="D178" s="28"/>
      <c r="E178" s="29"/>
      <c r="F178" s="30"/>
      <c r="G178" s="28"/>
      <c r="H178" s="31"/>
      <c r="I178" s="29"/>
      <c r="J178" s="30"/>
      <c r="K178" s="37"/>
      <c r="L178" s="38">
        <f>IF(B178="","",ROUNDDOWN(YEARFRAC(DATE('個人種目'!G178,'個人種目'!H178,'個人種目'!I178),'中間シート（個人）'!$B$1,3),0))</f>
      </c>
      <c r="M178" s="32"/>
      <c r="N178" s="33"/>
      <c r="O178" s="28"/>
      <c r="P178" s="31"/>
      <c r="Q178" s="29"/>
    </row>
    <row r="179" spans="1:17" s="23" customFormat="1" ht="13.5">
      <c r="A179" s="27">
        <v>174</v>
      </c>
      <c r="B179" s="28"/>
      <c r="C179" s="29"/>
      <c r="D179" s="28"/>
      <c r="E179" s="29"/>
      <c r="F179" s="30"/>
      <c r="G179" s="28"/>
      <c r="H179" s="31"/>
      <c r="I179" s="29"/>
      <c r="J179" s="30"/>
      <c r="K179" s="37"/>
      <c r="L179" s="38">
        <f>IF(B179="","",ROUNDDOWN(YEARFRAC(DATE('個人種目'!G179,'個人種目'!H179,'個人種目'!I179),'中間シート（個人）'!$B$1,3),0))</f>
      </c>
      <c r="M179" s="32"/>
      <c r="N179" s="33"/>
      <c r="O179" s="28"/>
      <c r="P179" s="31"/>
      <c r="Q179" s="29"/>
    </row>
    <row r="180" spans="1:17" s="23" customFormat="1" ht="13.5">
      <c r="A180" s="27">
        <v>175</v>
      </c>
      <c r="B180" s="28"/>
      <c r="C180" s="29"/>
      <c r="D180" s="28"/>
      <c r="E180" s="29"/>
      <c r="F180" s="30"/>
      <c r="G180" s="28"/>
      <c r="H180" s="31"/>
      <c r="I180" s="29"/>
      <c r="J180" s="30"/>
      <c r="K180" s="37"/>
      <c r="L180" s="38">
        <f>IF(B180="","",ROUNDDOWN(YEARFRAC(DATE('個人種目'!G180,'個人種目'!H180,'個人種目'!I180),'中間シート（個人）'!$B$1,3),0))</f>
      </c>
      <c r="M180" s="32"/>
      <c r="N180" s="33"/>
      <c r="O180" s="28"/>
      <c r="P180" s="31"/>
      <c r="Q180" s="29"/>
    </row>
    <row r="181" spans="1:17" s="23" customFormat="1" ht="13.5">
      <c r="A181" s="27">
        <v>176</v>
      </c>
      <c r="B181" s="28"/>
      <c r="C181" s="29"/>
      <c r="D181" s="28"/>
      <c r="E181" s="29"/>
      <c r="F181" s="30"/>
      <c r="G181" s="28"/>
      <c r="H181" s="31"/>
      <c r="I181" s="29"/>
      <c r="J181" s="30"/>
      <c r="K181" s="37"/>
      <c r="L181" s="38">
        <f>IF(B181="","",ROUNDDOWN(YEARFRAC(DATE('個人種目'!G181,'個人種目'!H181,'個人種目'!I181),'中間シート（個人）'!$B$1,3),0))</f>
      </c>
      <c r="M181" s="32"/>
      <c r="N181" s="33"/>
      <c r="O181" s="28"/>
      <c r="P181" s="31"/>
      <c r="Q181" s="29"/>
    </row>
    <row r="182" spans="1:17" s="23" customFormat="1" ht="13.5">
      <c r="A182" s="27">
        <v>177</v>
      </c>
      <c r="B182" s="28"/>
      <c r="C182" s="29"/>
      <c r="D182" s="28"/>
      <c r="E182" s="29"/>
      <c r="F182" s="30"/>
      <c r="G182" s="28"/>
      <c r="H182" s="31"/>
      <c r="I182" s="29"/>
      <c r="J182" s="30"/>
      <c r="K182" s="37"/>
      <c r="L182" s="38">
        <f>IF(B182="","",ROUNDDOWN(YEARFRAC(DATE('個人種目'!G182,'個人種目'!H182,'個人種目'!I182),'中間シート（個人）'!$B$1,3),0))</f>
      </c>
      <c r="M182" s="32"/>
      <c r="N182" s="33"/>
      <c r="O182" s="28"/>
      <c r="P182" s="31"/>
      <c r="Q182" s="29"/>
    </row>
    <row r="183" spans="1:17" s="23" customFormat="1" ht="13.5">
      <c r="A183" s="27">
        <v>178</v>
      </c>
      <c r="B183" s="28"/>
      <c r="C183" s="29"/>
      <c r="D183" s="28"/>
      <c r="E183" s="29"/>
      <c r="F183" s="30"/>
      <c r="G183" s="28"/>
      <c r="H183" s="31"/>
      <c r="I183" s="29"/>
      <c r="J183" s="30"/>
      <c r="K183" s="37"/>
      <c r="L183" s="38">
        <f>IF(B183="","",ROUNDDOWN(YEARFRAC(DATE('個人種目'!G183,'個人種目'!H183,'個人種目'!I183),'中間シート（個人）'!$B$1,3),0))</f>
      </c>
      <c r="M183" s="32"/>
      <c r="N183" s="33"/>
      <c r="O183" s="28"/>
      <c r="P183" s="31"/>
      <c r="Q183" s="29"/>
    </row>
    <row r="184" spans="1:17" s="23" customFormat="1" ht="13.5">
      <c r="A184" s="27">
        <v>179</v>
      </c>
      <c r="B184" s="28"/>
      <c r="C184" s="29"/>
      <c r="D184" s="28"/>
      <c r="E184" s="29"/>
      <c r="F184" s="30"/>
      <c r="G184" s="28"/>
      <c r="H184" s="31"/>
      <c r="I184" s="29"/>
      <c r="J184" s="30"/>
      <c r="K184" s="37"/>
      <c r="L184" s="38">
        <f>IF(B184="","",ROUNDDOWN(YEARFRAC(DATE('個人種目'!G184,'個人種目'!H184,'個人種目'!I184),'中間シート（個人）'!$B$1,3),0))</f>
      </c>
      <c r="M184" s="32"/>
      <c r="N184" s="33"/>
      <c r="O184" s="28"/>
      <c r="P184" s="31"/>
      <c r="Q184" s="29"/>
    </row>
    <row r="185" spans="1:17" s="23" customFormat="1" ht="13.5">
      <c r="A185" s="27">
        <v>180</v>
      </c>
      <c r="B185" s="28"/>
      <c r="C185" s="29"/>
      <c r="D185" s="28"/>
      <c r="E185" s="29"/>
      <c r="F185" s="30"/>
      <c r="G185" s="28"/>
      <c r="H185" s="31"/>
      <c r="I185" s="29"/>
      <c r="J185" s="30"/>
      <c r="K185" s="37"/>
      <c r="L185" s="38">
        <f>IF(B185="","",ROUNDDOWN(YEARFRAC(DATE('個人種目'!G185,'個人種目'!H185,'個人種目'!I185),'中間シート（個人）'!$B$1,3),0))</f>
      </c>
      <c r="M185" s="32"/>
      <c r="N185" s="33"/>
      <c r="O185" s="28"/>
      <c r="P185" s="31"/>
      <c r="Q185" s="29"/>
    </row>
    <row r="186" spans="1:17" s="23" customFormat="1" ht="13.5">
      <c r="A186" s="27">
        <v>181</v>
      </c>
      <c r="B186" s="28"/>
      <c r="C186" s="29"/>
      <c r="D186" s="28"/>
      <c r="E186" s="29"/>
      <c r="F186" s="30"/>
      <c r="G186" s="28"/>
      <c r="H186" s="31"/>
      <c r="I186" s="29"/>
      <c r="J186" s="30"/>
      <c r="K186" s="37"/>
      <c r="L186" s="38">
        <f>IF(B186="","",ROUNDDOWN(YEARFRAC(DATE('個人種目'!G186,'個人種目'!H186,'個人種目'!I186),'中間シート（個人）'!$B$1,3),0))</f>
      </c>
      <c r="M186" s="32"/>
      <c r="N186" s="33"/>
      <c r="O186" s="28"/>
      <c r="P186" s="31"/>
      <c r="Q186" s="29"/>
    </row>
    <row r="187" spans="1:17" s="23" customFormat="1" ht="13.5">
      <c r="A187" s="27">
        <v>182</v>
      </c>
      <c r="B187" s="28"/>
      <c r="C187" s="29"/>
      <c r="D187" s="28"/>
      <c r="E187" s="29"/>
      <c r="F187" s="30"/>
      <c r="G187" s="28"/>
      <c r="H187" s="31"/>
      <c r="I187" s="29"/>
      <c r="J187" s="30"/>
      <c r="K187" s="37"/>
      <c r="L187" s="38">
        <f>IF(B187="","",ROUNDDOWN(YEARFRAC(DATE('個人種目'!G187,'個人種目'!H187,'個人種目'!I187),'中間シート（個人）'!$B$1,3),0))</f>
      </c>
      <c r="M187" s="32"/>
      <c r="N187" s="33"/>
      <c r="O187" s="28"/>
      <c r="P187" s="31"/>
      <c r="Q187" s="29"/>
    </row>
    <row r="188" spans="1:17" s="23" customFormat="1" ht="13.5">
      <c r="A188" s="27">
        <v>183</v>
      </c>
      <c r="B188" s="28"/>
      <c r="C188" s="29"/>
      <c r="D188" s="28"/>
      <c r="E188" s="29"/>
      <c r="F188" s="30"/>
      <c r="G188" s="28"/>
      <c r="H188" s="31"/>
      <c r="I188" s="29"/>
      <c r="J188" s="30"/>
      <c r="K188" s="37"/>
      <c r="L188" s="38">
        <f>IF(B188="","",ROUNDDOWN(YEARFRAC(DATE('個人種目'!G188,'個人種目'!H188,'個人種目'!I188),'中間シート（個人）'!$B$1,3),0))</f>
      </c>
      <c r="M188" s="32"/>
      <c r="N188" s="33"/>
      <c r="O188" s="28"/>
      <c r="P188" s="31"/>
      <c r="Q188" s="29"/>
    </row>
    <row r="189" spans="1:17" s="23" customFormat="1" ht="13.5">
      <c r="A189" s="27">
        <v>184</v>
      </c>
      <c r="B189" s="28"/>
      <c r="C189" s="29"/>
      <c r="D189" s="28"/>
      <c r="E189" s="29"/>
      <c r="F189" s="30"/>
      <c r="G189" s="28"/>
      <c r="H189" s="31"/>
      <c r="I189" s="29"/>
      <c r="J189" s="30"/>
      <c r="K189" s="37"/>
      <c r="L189" s="38">
        <f>IF(B189="","",ROUNDDOWN(YEARFRAC(DATE('個人種目'!G189,'個人種目'!H189,'個人種目'!I189),'中間シート（個人）'!$B$1,3),0))</f>
      </c>
      <c r="M189" s="32"/>
      <c r="N189" s="33"/>
      <c r="O189" s="28"/>
      <c r="P189" s="31"/>
      <c r="Q189" s="29"/>
    </row>
    <row r="190" spans="1:17" s="23" customFormat="1" ht="13.5">
      <c r="A190" s="27">
        <v>185</v>
      </c>
      <c r="B190" s="28"/>
      <c r="C190" s="29"/>
      <c r="D190" s="28"/>
      <c r="E190" s="29"/>
      <c r="F190" s="30"/>
      <c r="G190" s="28"/>
      <c r="H190" s="31"/>
      <c r="I190" s="29"/>
      <c r="J190" s="30"/>
      <c r="K190" s="37"/>
      <c r="L190" s="38">
        <f>IF(B190="","",ROUNDDOWN(YEARFRAC(DATE('個人種目'!G190,'個人種目'!H190,'個人種目'!I190),'中間シート（個人）'!$B$1,3),0))</f>
      </c>
      <c r="M190" s="32"/>
      <c r="N190" s="33"/>
      <c r="O190" s="28"/>
      <c r="P190" s="31"/>
      <c r="Q190" s="29"/>
    </row>
    <row r="191" spans="1:17" s="23" customFormat="1" ht="13.5">
      <c r="A191" s="27">
        <v>186</v>
      </c>
      <c r="B191" s="28"/>
      <c r="C191" s="29"/>
      <c r="D191" s="28"/>
      <c r="E191" s="29"/>
      <c r="F191" s="30"/>
      <c r="G191" s="28"/>
      <c r="H191" s="31"/>
      <c r="I191" s="29"/>
      <c r="J191" s="30"/>
      <c r="K191" s="37"/>
      <c r="L191" s="38">
        <f>IF(B191="","",ROUNDDOWN(YEARFRAC(DATE('個人種目'!G191,'個人種目'!H191,'個人種目'!I191),'中間シート（個人）'!$B$1,3),0))</f>
      </c>
      <c r="M191" s="32"/>
      <c r="N191" s="33"/>
      <c r="O191" s="28"/>
      <c r="P191" s="31"/>
      <c r="Q191" s="29"/>
    </row>
    <row r="192" spans="1:17" s="23" customFormat="1" ht="13.5">
      <c r="A192" s="27">
        <v>187</v>
      </c>
      <c r="B192" s="28"/>
      <c r="C192" s="29"/>
      <c r="D192" s="28"/>
      <c r="E192" s="29"/>
      <c r="F192" s="30"/>
      <c r="G192" s="28"/>
      <c r="H192" s="31"/>
      <c r="I192" s="29"/>
      <c r="J192" s="30"/>
      <c r="K192" s="37"/>
      <c r="L192" s="38">
        <f>IF(B192="","",ROUNDDOWN(YEARFRAC(DATE('個人種目'!G192,'個人種目'!H192,'個人種目'!I192),'中間シート（個人）'!$B$1,3),0))</f>
      </c>
      <c r="M192" s="32"/>
      <c r="N192" s="33"/>
      <c r="O192" s="28"/>
      <c r="P192" s="31"/>
      <c r="Q192" s="29"/>
    </row>
    <row r="193" spans="1:17" s="23" customFormat="1" ht="13.5">
      <c r="A193" s="27">
        <v>188</v>
      </c>
      <c r="B193" s="28"/>
      <c r="C193" s="29"/>
      <c r="D193" s="28"/>
      <c r="E193" s="29"/>
      <c r="F193" s="30"/>
      <c r="G193" s="28"/>
      <c r="H193" s="31"/>
      <c r="I193" s="29"/>
      <c r="J193" s="30"/>
      <c r="K193" s="37"/>
      <c r="L193" s="38">
        <f>IF(B193="","",ROUNDDOWN(YEARFRAC(DATE('個人種目'!G193,'個人種目'!H193,'個人種目'!I193),'中間シート（個人）'!$B$1,3),0))</f>
      </c>
      <c r="M193" s="32"/>
      <c r="N193" s="33"/>
      <c r="O193" s="28"/>
      <c r="P193" s="31"/>
      <c r="Q193" s="29"/>
    </row>
    <row r="194" spans="1:17" s="23" customFormat="1" ht="13.5">
      <c r="A194" s="27">
        <v>189</v>
      </c>
      <c r="B194" s="28"/>
      <c r="C194" s="29"/>
      <c r="D194" s="28"/>
      <c r="E194" s="29"/>
      <c r="F194" s="30"/>
      <c r="G194" s="28"/>
      <c r="H194" s="31"/>
      <c r="I194" s="29"/>
      <c r="J194" s="30"/>
      <c r="K194" s="37"/>
      <c r="L194" s="38">
        <f>IF(B194="","",ROUNDDOWN(YEARFRAC(DATE('個人種目'!G194,'個人種目'!H194,'個人種目'!I194),'中間シート（個人）'!$B$1,3),0))</f>
      </c>
      <c r="M194" s="32"/>
      <c r="N194" s="33"/>
      <c r="O194" s="28"/>
      <c r="P194" s="31"/>
      <c r="Q194" s="29"/>
    </row>
    <row r="195" spans="1:17" s="23" customFormat="1" ht="13.5">
      <c r="A195" s="27">
        <v>190</v>
      </c>
      <c r="B195" s="28"/>
      <c r="C195" s="29"/>
      <c r="D195" s="28"/>
      <c r="E195" s="29"/>
      <c r="F195" s="30"/>
      <c r="G195" s="28"/>
      <c r="H195" s="31"/>
      <c r="I195" s="29"/>
      <c r="J195" s="30"/>
      <c r="K195" s="37"/>
      <c r="L195" s="38">
        <f>IF(B195="","",ROUNDDOWN(YEARFRAC(DATE('個人種目'!G195,'個人種目'!H195,'個人種目'!I195),'中間シート（個人）'!$B$1,3),0))</f>
      </c>
      <c r="M195" s="32"/>
      <c r="N195" s="33"/>
      <c r="O195" s="28"/>
      <c r="P195" s="31"/>
      <c r="Q195" s="29"/>
    </row>
    <row r="196" spans="1:17" s="23" customFormat="1" ht="13.5">
      <c r="A196" s="27">
        <v>191</v>
      </c>
      <c r="B196" s="28"/>
      <c r="C196" s="29"/>
      <c r="D196" s="28"/>
      <c r="E196" s="29"/>
      <c r="F196" s="30"/>
      <c r="G196" s="28"/>
      <c r="H196" s="31"/>
      <c r="I196" s="29"/>
      <c r="J196" s="30"/>
      <c r="K196" s="37"/>
      <c r="L196" s="38">
        <f>IF(B196="","",ROUNDDOWN(YEARFRAC(DATE('個人種目'!G196,'個人種目'!H196,'個人種目'!I196),'中間シート（個人）'!$B$1,3),0))</f>
      </c>
      <c r="M196" s="32"/>
      <c r="N196" s="33"/>
      <c r="O196" s="28"/>
      <c r="P196" s="31"/>
      <c r="Q196" s="29"/>
    </row>
    <row r="197" spans="1:17" s="23" customFormat="1" ht="13.5">
      <c r="A197" s="27">
        <v>192</v>
      </c>
      <c r="B197" s="28"/>
      <c r="C197" s="29"/>
      <c r="D197" s="28"/>
      <c r="E197" s="29"/>
      <c r="F197" s="30"/>
      <c r="G197" s="28"/>
      <c r="H197" s="31"/>
      <c r="I197" s="29"/>
      <c r="J197" s="30"/>
      <c r="K197" s="37"/>
      <c r="L197" s="38">
        <f>IF(B197="","",ROUNDDOWN(YEARFRAC(DATE('個人種目'!G197,'個人種目'!H197,'個人種目'!I197),'中間シート（個人）'!$B$1,3),0))</f>
      </c>
      <c r="M197" s="32"/>
      <c r="N197" s="33"/>
      <c r="O197" s="28"/>
      <c r="P197" s="31"/>
      <c r="Q197" s="29"/>
    </row>
    <row r="198" spans="1:17" s="23" customFormat="1" ht="13.5">
      <c r="A198" s="27">
        <v>193</v>
      </c>
      <c r="B198" s="28"/>
      <c r="C198" s="29"/>
      <c r="D198" s="28"/>
      <c r="E198" s="29"/>
      <c r="F198" s="30"/>
      <c r="G198" s="28"/>
      <c r="H198" s="31"/>
      <c r="I198" s="29"/>
      <c r="J198" s="30"/>
      <c r="K198" s="37"/>
      <c r="L198" s="38">
        <f>IF(B198="","",ROUNDDOWN(YEARFRAC(DATE('個人種目'!G198,'個人種目'!H198,'個人種目'!I198),'中間シート（個人）'!$B$1,3),0))</f>
      </c>
      <c r="M198" s="32"/>
      <c r="N198" s="33"/>
      <c r="O198" s="28"/>
      <c r="P198" s="31"/>
      <c r="Q198" s="29"/>
    </row>
    <row r="199" spans="1:17" s="23" customFormat="1" ht="13.5">
      <c r="A199" s="27">
        <v>194</v>
      </c>
      <c r="B199" s="28"/>
      <c r="C199" s="29"/>
      <c r="D199" s="28"/>
      <c r="E199" s="29"/>
      <c r="F199" s="30"/>
      <c r="G199" s="28"/>
      <c r="H199" s="31"/>
      <c r="I199" s="29"/>
      <c r="J199" s="30"/>
      <c r="K199" s="37"/>
      <c r="L199" s="38">
        <f>IF(B199="","",ROUNDDOWN(YEARFRAC(DATE('個人種目'!G199,'個人種目'!H199,'個人種目'!I199),'中間シート（個人）'!$B$1,3),0))</f>
      </c>
      <c r="M199" s="32"/>
      <c r="N199" s="33"/>
      <c r="O199" s="28"/>
      <c r="P199" s="31"/>
      <c r="Q199" s="29"/>
    </row>
    <row r="200" spans="1:17" s="23" customFormat="1" ht="13.5">
      <c r="A200" s="27">
        <v>195</v>
      </c>
      <c r="B200" s="28"/>
      <c r="C200" s="29"/>
      <c r="D200" s="28"/>
      <c r="E200" s="29"/>
      <c r="F200" s="30"/>
      <c r="G200" s="28"/>
      <c r="H200" s="31"/>
      <c r="I200" s="29"/>
      <c r="J200" s="30"/>
      <c r="K200" s="37"/>
      <c r="L200" s="38">
        <f>IF(B200="","",ROUNDDOWN(YEARFRAC(DATE('個人種目'!G200,'個人種目'!H200,'個人種目'!I200),'中間シート（個人）'!$B$1,3),0))</f>
      </c>
      <c r="M200" s="32"/>
      <c r="N200" s="33"/>
      <c r="O200" s="28"/>
      <c r="P200" s="31"/>
      <c r="Q200" s="29"/>
    </row>
    <row r="201" spans="1:17" s="23" customFormat="1" ht="13.5">
      <c r="A201" s="27">
        <v>196</v>
      </c>
      <c r="B201" s="28"/>
      <c r="C201" s="29"/>
      <c r="D201" s="28"/>
      <c r="E201" s="29"/>
      <c r="F201" s="30"/>
      <c r="G201" s="28"/>
      <c r="H201" s="31"/>
      <c r="I201" s="29"/>
      <c r="J201" s="30"/>
      <c r="K201" s="37"/>
      <c r="L201" s="38">
        <f>IF(B201="","",ROUNDDOWN(YEARFRAC(DATE('個人種目'!G201,'個人種目'!H201,'個人種目'!I201),'中間シート（個人）'!$B$1,3),0))</f>
      </c>
      <c r="M201" s="32"/>
      <c r="N201" s="33"/>
      <c r="O201" s="28"/>
      <c r="P201" s="31"/>
      <c r="Q201" s="29"/>
    </row>
    <row r="202" spans="1:17" s="23" customFormat="1" ht="13.5">
      <c r="A202" s="27">
        <v>197</v>
      </c>
      <c r="B202" s="28"/>
      <c r="C202" s="29"/>
      <c r="D202" s="28"/>
      <c r="E202" s="29"/>
      <c r="F202" s="30"/>
      <c r="G202" s="28"/>
      <c r="H202" s="31"/>
      <c r="I202" s="29"/>
      <c r="J202" s="30"/>
      <c r="K202" s="37"/>
      <c r="L202" s="38">
        <f>IF(B202="","",ROUNDDOWN(YEARFRAC(DATE('個人種目'!G202,'個人種目'!H202,'個人種目'!I202),'中間シート（個人）'!$B$1,3),0))</f>
      </c>
      <c r="M202" s="32"/>
      <c r="N202" s="33"/>
      <c r="O202" s="28"/>
      <c r="P202" s="31"/>
      <c r="Q202" s="29"/>
    </row>
  </sheetData>
  <sheetProtection/>
  <mergeCells count="14">
    <mergeCell ref="F1:G1"/>
    <mergeCell ref="H1:J1"/>
    <mergeCell ref="L1:N1"/>
    <mergeCell ref="B1:D1"/>
    <mergeCell ref="M3:N3"/>
    <mergeCell ref="O3:Q3"/>
    <mergeCell ref="F3:F4"/>
    <mergeCell ref="A3:A4"/>
    <mergeCell ref="B3:C3"/>
    <mergeCell ref="D3:E3"/>
    <mergeCell ref="G3:I3"/>
    <mergeCell ref="L3:L4"/>
    <mergeCell ref="J3:J4"/>
    <mergeCell ref="K3:K4"/>
  </mergeCells>
  <dataValidations count="4">
    <dataValidation type="list" allowBlank="1" showInputMessage="1" showErrorMessage="1" sqref="F5:F202">
      <formula1>個人性別</formula1>
    </dataValidation>
    <dataValidation type="list" allowBlank="1" showInputMessage="1" showErrorMessage="1" sqref="M5:M202">
      <formula1>個人種目</formula1>
    </dataValidation>
    <dataValidation type="list" allowBlank="1" showInputMessage="1" showErrorMessage="1" sqref="N5:N202">
      <formula1>個人距離</formula1>
    </dataValidation>
    <dataValidation type="list" allowBlank="1" showInputMessage="1" showErrorMessage="1" sqref="J5:J202">
      <formula1>学種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203"/>
  <sheetViews>
    <sheetView zoomScalePageLayoutView="0" workbookViewId="0" topLeftCell="A1">
      <selection activeCell="H1" sqref="H1:J1"/>
    </sheetView>
  </sheetViews>
  <sheetFormatPr defaultColWidth="4.57421875" defaultRowHeight="13.5" customHeight="1"/>
  <cols>
    <col min="1" max="1" width="4.57421875" style="8" customWidth="1"/>
    <col min="2" max="2" width="16.57421875" style="8" customWidth="1"/>
    <col min="3" max="4" width="6.57421875" style="8" customWidth="1"/>
    <col min="5" max="5" width="8.57421875" style="8" customWidth="1"/>
    <col min="6" max="6" width="6.57421875" style="8" customWidth="1"/>
    <col min="7" max="7" width="10.57421875" style="8" customWidth="1"/>
    <col min="8" max="10" width="6.57421875" style="8" customWidth="1"/>
    <col min="11" max="14" width="10.57421875" style="8" customWidth="1"/>
    <col min="15" max="15" width="4.57421875" style="8" customWidth="1"/>
    <col min="16" max="16" width="4.57421875" style="9" hidden="1" customWidth="1"/>
    <col min="17" max="29" width="4.57421875" style="9" customWidth="1"/>
    <col min="30" max="16384" width="4.57421875" style="8" customWidth="1"/>
  </cols>
  <sheetData>
    <row r="1" spans="2:29" ht="13.5" customHeight="1">
      <c r="B1" s="12" t="s">
        <v>68</v>
      </c>
      <c r="C1" s="39"/>
      <c r="D1" s="13" t="s">
        <v>66</v>
      </c>
      <c r="E1" s="237" t="b">
        <f>IF('申込書_兵庫県'!C7&lt;&gt;"",IF('申込書_兵庫県'!M9="","",ASC('申込書_兵庫県'!M9)),IF('申込書_コナミ'!E8&lt;&gt;"",IF('申込書_コナミ'!E6="","",ASC('申込書_コナミ'!E6&amp;'申込書_コナミ'!F6&amp;'申込書_コナミ'!I6&amp;'申込書_コナミ'!J6&amp;'申込書_コナミ'!K6))))</f>
        <v>0</v>
      </c>
      <c r="F1" s="237"/>
      <c r="G1" s="13" t="s">
        <v>67</v>
      </c>
      <c r="H1" s="238" t="b">
        <f>IF('申込書_兵庫県'!C7&lt;&gt;"",IF('申込書_兵庫県'!M7="",'申込書_兵庫県'!C7,'申込書_兵庫県'!M7),IF('申込書_コナミ'!E8&lt;&gt;"",IF('申込書_コナミ'!E9="",'申込書_コナミ'!E8,'申込書_コナミ'!E9)))</f>
        <v>0</v>
      </c>
      <c r="I1" s="238"/>
      <c r="J1" s="238"/>
      <c r="K1" s="60"/>
      <c r="L1" s="60"/>
      <c r="M1" s="60"/>
      <c r="N1" s="60"/>
      <c r="O1" s="9"/>
      <c r="R1" s="34"/>
      <c r="S1" s="58" t="s">
        <v>158</v>
      </c>
      <c r="AC1" s="8"/>
    </row>
    <row r="2" spans="2:29" ht="13.5" customHeight="1">
      <c r="B2" s="39"/>
      <c r="C2" s="39"/>
      <c r="D2" s="13"/>
      <c r="E2" s="59"/>
      <c r="F2" s="59"/>
      <c r="G2" s="13"/>
      <c r="H2" s="60"/>
      <c r="I2" s="60"/>
      <c r="J2" s="60"/>
      <c r="K2" s="60"/>
      <c r="L2" s="60"/>
      <c r="M2" s="60"/>
      <c r="N2" s="60"/>
      <c r="O2" s="9"/>
      <c r="R2" s="35"/>
      <c r="S2" s="58" t="s">
        <v>159</v>
      </c>
      <c r="AC2" s="8"/>
    </row>
    <row r="3" spans="2:14" ht="13.5" customHeight="1">
      <c r="B3" s="9" t="s">
        <v>210</v>
      </c>
      <c r="I3" s="14"/>
      <c r="J3" s="14"/>
      <c r="K3" s="14"/>
      <c r="L3" s="14"/>
      <c r="M3" s="14"/>
      <c r="N3" s="14"/>
    </row>
    <row r="4" spans="1:29" s="2" customFormat="1" ht="13.5" customHeight="1">
      <c r="A4" s="235"/>
      <c r="B4" s="235" t="s">
        <v>16</v>
      </c>
      <c r="C4" s="239" t="s">
        <v>209</v>
      </c>
      <c r="D4" s="235" t="s">
        <v>3</v>
      </c>
      <c r="E4" s="232" t="s">
        <v>9</v>
      </c>
      <c r="F4" s="233"/>
      <c r="G4" s="234"/>
      <c r="H4" s="231" t="s">
        <v>13</v>
      </c>
      <c r="I4" s="231"/>
      <c r="J4" s="231"/>
      <c r="K4" s="228" t="s">
        <v>218</v>
      </c>
      <c r="L4" s="229" t="s">
        <v>219</v>
      </c>
      <c r="M4" s="229" t="s">
        <v>220</v>
      </c>
      <c r="N4" s="230" t="s">
        <v>221</v>
      </c>
      <c r="P4" s="10"/>
      <c r="Q4" s="1"/>
      <c r="R4" s="70"/>
      <c r="S4" s="7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s="2" customFormat="1" ht="13.5" customHeight="1">
      <c r="A5" s="236"/>
      <c r="B5" s="236"/>
      <c r="C5" s="240"/>
      <c r="D5" s="236"/>
      <c r="E5" s="3" t="s">
        <v>10</v>
      </c>
      <c r="F5" s="4" t="s">
        <v>11</v>
      </c>
      <c r="G5" s="5" t="s">
        <v>43</v>
      </c>
      <c r="H5" s="3" t="s">
        <v>14</v>
      </c>
      <c r="I5" s="4" t="s">
        <v>15</v>
      </c>
      <c r="J5" s="6"/>
      <c r="K5" s="228"/>
      <c r="L5" s="229"/>
      <c r="M5" s="229"/>
      <c r="N5" s="230"/>
      <c r="P5" s="10"/>
      <c r="Q5" s="1"/>
      <c r="R5" s="70"/>
      <c r="S5" s="7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2" customFormat="1" ht="13.5" customHeight="1">
      <c r="A6" s="7" t="s">
        <v>17</v>
      </c>
      <c r="B6" s="7" t="s">
        <v>293</v>
      </c>
      <c r="C6" s="63" t="s">
        <v>294</v>
      </c>
      <c r="D6" s="63" t="s">
        <v>24</v>
      </c>
      <c r="E6" s="64" t="s">
        <v>153</v>
      </c>
      <c r="F6" s="65" t="s">
        <v>298</v>
      </c>
      <c r="G6" s="66" t="s">
        <v>52</v>
      </c>
      <c r="H6" s="67">
        <v>3</v>
      </c>
      <c r="I6" s="68">
        <v>35</v>
      </c>
      <c r="J6" s="69">
        <v>88</v>
      </c>
      <c r="K6" s="67"/>
      <c r="L6" s="68"/>
      <c r="M6" s="68"/>
      <c r="N6" s="69"/>
      <c r="P6" s="1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13.5" customHeight="1">
      <c r="A7" s="7">
        <v>1</v>
      </c>
      <c r="B7" s="7" t="b">
        <f>IF($H$1="","",$H$1)</f>
        <v>0</v>
      </c>
      <c r="C7" s="63"/>
      <c r="D7" s="63"/>
      <c r="E7" s="64"/>
      <c r="F7" s="65"/>
      <c r="G7" s="66"/>
      <c r="H7" s="67"/>
      <c r="I7" s="68"/>
      <c r="J7" s="69"/>
      <c r="K7" s="67"/>
      <c r="L7" s="68"/>
      <c r="M7" s="68"/>
      <c r="N7" s="69"/>
      <c r="P7" s="10" t="str">
        <f>D7&amp;"@"&amp;E7</f>
        <v>@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2" customFormat="1" ht="13.5" customHeight="1">
      <c r="A8" s="7">
        <v>2</v>
      </c>
      <c r="B8" s="7" t="b">
        <f aca="true" t="shared" si="0" ref="B8:B71">IF($H$1="","",$H$1)</f>
        <v>0</v>
      </c>
      <c r="C8" s="63"/>
      <c r="D8" s="63"/>
      <c r="E8" s="64"/>
      <c r="F8" s="65"/>
      <c r="G8" s="66"/>
      <c r="H8" s="67"/>
      <c r="I8" s="68"/>
      <c r="J8" s="69"/>
      <c r="K8" s="67"/>
      <c r="L8" s="68"/>
      <c r="M8" s="68"/>
      <c r="N8" s="69"/>
      <c r="P8" s="10" t="str">
        <f aca="true" t="shared" si="1" ref="P8:P71">D8&amp;"@"&amp;E8</f>
        <v>@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2" customFormat="1" ht="13.5" customHeight="1">
      <c r="A9" s="7">
        <v>3</v>
      </c>
      <c r="B9" s="7" t="b">
        <f t="shared" si="0"/>
        <v>0</v>
      </c>
      <c r="C9" s="63"/>
      <c r="D9" s="63"/>
      <c r="E9" s="64"/>
      <c r="F9" s="65"/>
      <c r="G9" s="66"/>
      <c r="H9" s="67"/>
      <c r="I9" s="68"/>
      <c r="J9" s="69"/>
      <c r="K9" s="67"/>
      <c r="L9" s="68"/>
      <c r="M9" s="68"/>
      <c r="N9" s="69"/>
      <c r="P9" s="10" t="str">
        <f t="shared" si="1"/>
        <v>@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s="2" customFormat="1" ht="13.5" customHeight="1">
      <c r="A10" s="7">
        <v>4</v>
      </c>
      <c r="B10" s="7" t="b">
        <f t="shared" si="0"/>
        <v>0</v>
      </c>
      <c r="C10" s="63"/>
      <c r="D10" s="63"/>
      <c r="E10" s="64"/>
      <c r="F10" s="65"/>
      <c r="G10" s="66"/>
      <c r="H10" s="67"/>
      <c r="I10" s="68"/>
      <c r="J10" s="69"/>
      <c r="K10" s="67"/>
      <c r="L10" s="68"/>
      <c r="M10" s="68"/>
      <c r="N10" s="69"/>
      <c r="P10" s="10" t="str">
        <f t="shared" si="1"/>
        <v>@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s="2" customFormat="1" ht="13.5" customHeight="1">
      <c r="A11" s="7">
        <v>5</v>
      </c>
      <c r="B11" s="7" t="b">
        <f t="shared" si="0"/>
        <v>0</v>
      </c>
      <c r="C11" s="63"/>
      <c r="D11" s="63"/>
      <c r="E11" s="64"/>
      <c r="F11" s="65"/>
      <c r="G11" s="66"/>
      <c r="H11" s="67"/>
      <c r="I11" s="68"/>
      <c r="J11" s="69"/>
      <c r="K11" s="67"/>
      <c r="L11" s="68"/>
      <c r="M11" s="68"/>
      <c r="N11" s="69"/>
      <c r="P11" s="10" t="str">
        <f t="shared" si="1"/>
        <v>@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s="2" customFormat="1" ht="13.5" customHeight="1">
      <c r="A12" s="7">
        <v>6</v>
      </c>
      <c r="B12" s="7" t="b">
        <f t="shared" si="0"/>
        <v>0</v>
      </c>
      <c r="C12" s="63"/>
      <c r="D12" s="63"/>
      <c r="E12" s="64"/>
      <c r="F12" s="65"/>
      <c r="G12" s="66"/>
      <c r="H12" s="67"/>
      <c r="I12" s="68"/>
      <c r="J12" s="69"/>
      <c r="K12" s="67"/>
      <c r="L12" s="68"/>
      <c r="M12" s="68"/>
      <c r="N12" s="69"/>
      <c r="P12" s="10" t="str">
        <f t="shared" si="1"/>
        <v>@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s="2" customFormat="1" ht="13.5" customHeight="1">
      <c r="A13" s="7">
        <v>7</v>
      </c>
      <c r="B13" s="7" t="b">
        <f t="shared" si="0"/>
        <v>0</v>
      </c>
      <c r="C13" s="63"/>
      <c r="D13" s="63"/>
      <c r="E13" s="64"/>
      <c r="F13" s="65"/>
      <c r="G13" s="66"/>
      <c r="H13" s="67"/>
      <c r="I13" s="68"/>
      <c r="J13" s="69"/>
      <c r="K13" s="67"/>
      <c r="L13" s="68"/>
      <c r="M13" s="68"/>
      <c r="N13" s="69"/>
      <c r="P13" s="10" t="str">
        <f t="shared" si="1"/>
        <v>@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s="2" customFormat="1" ht="13.5" customHeight="1">
      <c r="A14" s="7">
        <v>8</v>
      </c>
      <c r="B14" s="7" t="b">
        <f t="shared" si="0"/>
        <v>0</v>
      </c>
      <c r="C14" s="63"/>
      <c r="D14" s="63"/>
      <c r="E14" s="64"/>
      <c r="F14" s="65"/>
      <c r="G14" s="66"/>
      <c r="H14" s="67"/>
      <c r="I14" s="68"/>
      <c r="J14" s="69"/>
      <c r="K14" s="67"/>
      <c r="L14" s="68"/>
      <c r="M14" s="68"/>
      <c r="N14" s="69"/>
      <c r="P14" s="10" t="str">
        <f t="shared" si="1"/>
        <v>@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s="2" customFormat="1" ht="13.5" customHeight="1">
      <c r="A15" s="7">
        <v>9</v>
      </c>
      <c r="B15" s="7" t="b">
        <f t="shared" si="0"/>
        <v>0</v>
      </c>
      <c r="C15" s="63"/>
      <c r="D15" s="63"/>
      <c r="E15" s="64"/>
      <c r="F15" s="65"/>
      <c r="G15" s="66"/>
      <c r="H15" s="67"/>
      <c r="I15" s="68"/>
      <c r="J15" s="69"/>
      <c r="K15" s="67"/>
      <c r="L15" s="68"/>
      <c r="M15" s="68"/>
      <c r="N15" s="69"/>
      <c r="P15" s="10" t="str">
        <f t="shared" si="1"/>
        <v>@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s="2" customFormat="1" ht="13.5" customHeight="1">
      <c r="A16" s="7">
        <v>10</v>
      </c>
      <c r="B16" s="7" t="b">
        <f t="shared" si="0"/>
        <v>0</v>
      </c>
      <c r="C16" s="63"/>
      <c r="D16" s="63"/>
      <c r="E16" s="64"/>
      <c r="F16" s="65"/>
      <c r="G16" s="66"/>
      <c r="H16" s="67"/>
      <c r="I16" s="68"/>
      <c r="J16" s="69"/>
      <c r="K16" s="67"/>
      <c r="L16" s="68"/>
      <c r="M16" s="68"/>
      <c r="N16" s="69"/>
      <c r="P16" s="10" t="str">
        <f t="shared" si="1"/>
        <v>@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s="2" customFormat="1" ht="13.5" customHeight="1">
      <c r="A17" s="7">
        <v>11</v>
      </c>
      <c r="B17" s="7" t="b">
        <f t="shared" si="0"/>
        <v>0</v>
      </c>
      <c r="C17" s="63"/>
      <c r="D17" s="63"/>
      <c r="E17" s="64"/>
      <c r="F17" s="65"/>
      <c r="G17" s="66"/>
      <c r="H17" s="67"/>
      <c r="I17" s="68"/>
      <c r="J17" s="69"/>
      <c r="K17" s="67"/>
      <c r="L17" s="68"/>
      <c r="M17" s="68"/>
      <c r="N17" s="69"/>
      <c r="P17" s="10" t="str">
        <f t="shared" si="1"/>
        <v>@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s="2" customFormat="1" ht="13.5" customHeight="1">
      <c r="A18" s="7">
        <v>12</v>
      </c>
      <c r="B18" s="7" t="b">
        <f t="shared" si="0"/>
        <v>0</v>
      </c>
      <c r="C18" s="63"/>
      <c r="D18" s="63"/>
      <c r="E18" s="64"/>
      <c r="F18" s="65"/>
      <c r="G18" s="66"/>
      <c r="H18" s="67"/>
      <c r="I18" s="68"/>
      <c r="J18" s="69"/>
      <c r="K18" s="67"/>
      <c r="L18" s="68"/>
      <c r="M18" s="68"/>
      <c r="N18" s="69"/>
      <c r="P18" s="10" t="str">
        <f t="shared" si="1"/>
        <v>@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s="2" customFormat="1" ht="13.5" customHeight="1">
      <c r="A19" s="7">
        <v>13</v>
      </c>
      <c r="B19" s="7" t="b">
        <f t="shared" si="0"/>
        <v>0</v>
      </c>
      <c r="C19" s="63"/>
      <c r="D19" s="63"/>
      <c r="E19" s="64"/>
      <c r="F19" s="65"/>
      <c r="G19" s="66"/>
      <c r="H19" s="67"/>
      <c r="I19" s="68"/>
      <c r="J19" s="69"/>
      <c r="K19" s="67"/>
      <c r="L19" s="68"/>
      <c r="M19" s="68"/>
      <c r="N19" s="69"/>
      <c r="P19" s="10" t="str">
        <f t="shared" si="1"/>
        <v>@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s="2" customFormat="1" ht="13.5" customHeight="1">
      <c r="A20" s="7">
        <v>14</v>
      </c>
      <c r="B20" s="7" t="b">
        <f t="shared" si="0"/>
        <v>0</v>
      </c>
      <c r="C20" s="63"/>
      <c r="D20" s="63"/>
      <c r="E20" s="64"/>
      <c r="F20" s="65"/>
      <c r="G20" s="66"/>
      <c r="H20" s="67"/>
      <c r="I20" s="68"/>
      <c r="J20" s="69"/>
      <c r="K20" s="67"/>
      <c r="L20" s="68"/>
      <c r="M20" s="68"/>
      <c r="N20" s="69"/>
      <c r="P20" s="10" t="str">
        <f t="shared" si="1"/>
        <v>@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s="2" customFormat="1" ht="13.5" customHeight="1">
      <c r="A21" s="7">
        <v>15</v>
      </c>
      <c r="B21" s="7" t="b">
        <f t="shared" si="0"/>
        <v>0</v>
      </c>
      <c r="C21" s="63"/>
      <c r="D21" s="63"/>
      <c r="E21" s="64"/>
      <c r="F21" s="65"/>
      <c r="G21" s="66"/>
      <c r="H21" s="67"/>
      <c r="I21" s="68"/>
      <c r="J21" s="69"/>
      <c r="K21" s="67"/>
      <c r="L21" s="68"/>
      <c r="M21" s="68"/>
      <c r="N21" s="69"/>
      <c r="P21" s="10" t="str">
        <f t="shared" si="1"/>
        <v>@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s="2" customFormat="1" ht="13.5" customHeight="1">
      <c r="A22" s="7">
        <v>16</v>
      </c>
      <c r="B22" s="7" t="b">
        <f t="shared" si="0"/>
        <v>0</v>
      </c>
      <c r="C22" s="63"/>
      <c r="D22" s="63"/>
      <c r="E22" s="64"/>
      <c r="F22" s="65"/>
      <c r="G22" s="66"/>
      <c r="H22" s="67"/>
      <c r="I22" s="68"/>
      <c r="J22" s="69"/>
      <c r="K22" s="67"/>
      <c r="L22" s="68"/>
      <c r="M22" s="68"/>
      <c r="N22" s="69"/>
      <c r="P22" s="10" t="str">
        <f t="shared" si="1"/>
        <v>@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s="2" customFormat="1" ht="13.5" customHeight="1">
      <c r="A23" s="7">
        <v>17</v>
      </c>
      <c r="B23" s="7" t="b">
        <f t="shared" si="0"/>
        <v>0</v>
      </c>
      <c r="C23" s="63"/>
      <c r="D23" s="63"/>
      <c r="E23" s="64"/>
      <c r="F23" s="65"/>
      <c r="G23" s="66"/>
      <c r="H23" s="67"/>
      <c r="I23" s="68"/>
      <c r="J23" s="69"/>
      <c r="K23" s="67"/>
      <c r="L23" s="68"/>
      <c r="M23" s="68"/>
      <c r="N23" s="69"/>
      <c r="P23" s="10" t="str">
        <f t="shared" si="1"/>
        <v>@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s="2" customFormat="1" ht="13.5" customHeight="1">
      <c r="A24" s="7">
        <v>18</v>
      </c>
      <c r="B24" s="7" t="b">
        <f t="shared" si="0"/>
        <v>0</v>
      </c>
      <c r="C24" s="63"/>
      <c r="D24" s="63"/>
      <c r="E24" s="64"/>
      <c r="F24" s="65"/>
      <c r="G24" s="66"/>
      <c r="H24" s="67"/>
      <c r="I24" s="68"/>
      <c r="J24" s="69"/>
      <c r="K24" s="67"/>
      <c r="L24" s="68"/>
      <c r="M24" s="68"/>
      <c r="N24" s="69"/>
      <c r="P24" s="10" t="str">
        <f t="shared" si="1"/>
        <v>@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s="2" customFormat="1" ht="13.5" customHeight="1">
      <c r="A25" s="7">
        <v>19</v>
      </c>
      <c r="B25" s="7" t="b">
        <f t="shared" si="0"/>
        <v>0</v>
      </c>
      <c r="C25" s="63"/>
      <c r="D25" s="63"/>
      <c r="E25" s="64"/>
      <c r="F25" s="65"/>
      <c r="G25" s="66"/>
      <c r="H25" s="67"/>
      <c r="I25" s="68"/>
      <c r="J25" s="69"/>
      <c r="K25" s="67"/>
      <c r="L25" s="68"/>
      <c r="M25" s="68"/>
      <c r="N25" s="69"/>
      <c r="P25" s="10" t="str">
        <f t="shared" si="1"/>
        <v>@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s="2" customFormat="1" ht="13.5" customHeight="1">
      <c r="A26" s="7">
        <v>20</v>
      </c>
      <c r="B26" s="7" t="b">
        <f t="shared" si="0"/>
        <v>0</v>
      </c>
      <c r="C26" s="63"/>
      <c r="D26" s="63"/>
      <c r="E26" s="64"/>
      <c r="F26" s="65"/>
      <c r="G26" s="66"/>
      <c r="H26" s="67"/>
      <c r="I26" s="68"/>
      <c r="J26" s="69"/>
      <c r="K26" s="67"/>
      <c r="L26" s="68"/>
      <c r="M26" s="68"/>
      <c r="N26" s="69"/>
      <c r="P26" s="10" t="str">
        <f t="shared" si="1"/>
        <v>@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2" customFormat="1" ht="13.5" customHeight="1">
      <c r="A27" s="7">
        <v>21</v>
      </c>
      <c r="B27" s="7" t="b">
        <f t="shared" si="0"/>
        <v>0</v>
      </c>
      <c r="C27" s="63"/>
      <c r="D27" s="63"/>
      <c r="E27" s="64"/>
      <c r="F27" s="65"/>
      <c r="G27" s="66"/>
      <c r="H27" s="67"/>
      <c r="I27" s="68"/>
      <c r="J27" s="69"/>
      <c r="K27" s="67"/>
      <c r="L27" s="68"/>
      <c r="M27" s="68"/>
      <c r="N27" s="69"/>
      <c r="P27" s="10" t="str">
        <f t="shared" si="1"/>
        <v>@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s="2" customFormat="1" ht="13.5" customHeight="1">
      <c r="A28" s="7">
        <v>22</v>
      </c>
      <c r="B28" s="7" t="b">
        <f t="shared" si="0"/>
        <v>0</v>
      </c>
      <c r="C28" s="63"/>
      <c r="D28" s="63"/>
      <c r="E28" s="64"/>
      <c r="F28" s="65"/>
      <c r="G28" s="66"/>
      <c r="H28" s="67"/>
      <c r="I28" s="68"/>
      <c r="J28" s="69"/>
      <c r="K28" s="67"/>
      <c r="L28" s="68"/>
      <c r="M28" s="68"/>
      <c r="N28" s="69"/>
      <c r="P28" s="10" t="str">
        <f t="shared" si="1"/>
        <v>@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s="2" customFormat="1" ht="13.5" customHeight="1">
      <c r="A29" s="7">
        <v>23</v>
      </c>
      <c r="B29" s="7" t="b">
        <f t="shared" si="0"/>
        <v>0</v>
      </c>
      <c r="C29" s="63"/>
      <c r="D29" s="63"/>
      <c r="E29" s="64"/>
      <c r="F29" s="65"/>
      <c r="G29" s="66"/>
      <c r="H29" s="67"/>
      <c r="I29" s="68"/>
      <c r="J29" s="69"/>
      <c r="K29" s="67"/>
      <c r="L29" s="68"/>
      <c r="M29" s="68"/>
      <c r="N29" s="69"/>
      <c r="P29" s="10" t="str">
        <f t="shared" si="1"/>
        <v>@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s="2" customFormat="1" ht="13.5" customHeight="1">
      <c r="A30" s="7">
        <v>24</v>
      </c>
      <c r="B30" s="7" t="b">
        <f t="shared" si="0"/>
        <v>0</v>
      </c>
      <c r="C30" s="63"/>
      <c r="D30" s="63"/>
      <c r="E30" s="64"/>
      <c r="F30" s="65"/>
      <c r="G30" s="66"/>
      <c r="H30" s="67"/>
      <c r="I30" s="68"/>
      <c r="J30" s="69"/>
      <c r="K30" s="67"/>
      <c r="L30" s="68"/>
      <c r="M30" s="68"/>
      <c r="N30" s="69"/>
      <c r="P30" s="10" t="str">
        <f t="shared" si="1"/>
        <v>@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s="2" customFormat="1" ht="13.5" customHeight="1">
      <c r="A31" s="7">
        <v>25</v>
      </c>
      <c r="B31" s="7" t="b">
        <f t="shared" si="0"/>
        <v>0</v>
      </c>
      <c r="C31" s="63"/>
      <c r="D31" s="63"/>
      <c r="E31" s="64"/>
      <c r="F31" s="65"/>
      <c r="G31" s="66"/>
      <c r="H31" s="67"/>
      <c r="I31" s="68"/>
      <c r="J31" s="69"/>
      <c r="K31" s="67"/>
      <c r="L31" s="68"/>
      <c r="M31" s="68"/>
      <c r="N31" s="69"/>
      <c r="P31" s="10" t="str">
        <f t="shared" si="1"/>
        <v>@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s="2" customFormat="1" ht="13.5" customHeight="1">
      <c r="A32" s="7">
        <v>26</v>
      </c>
      <c r="B32" s="7" t="b">
        <f t="shared" si="0"/>
        <v>0</v>
      </c>
      <c r="C32" s="63"/>
      <c r="D32" s="63"/>
      <c r="E32" s="64"/>
      <c r="F32" s="65"/>
      <c r="G32" s="66"/>
      <c r="H32" s="67"/>
      <c r="I32" s="68"/>
      <c r="J32" s="69"/>
      <c r="K32" s="67"/>
      <c r="L32" s="68"/>
      <c r="M32" s="68"/>
      <c r="N32" s="69"/>
      <c r="P32" s="10" t="str">
        <f t="shared" si="1"/>
        <v>@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s="2" customFormat="1" ht="13.5" customHeight="1">
      <c r="A33" s="7">
        <v>27</v>
      </c>
      <c r="B33" s="7" t="b">
        <f t="shared" si="0"/>
        <v>0</v>
      </c>
      <c r="C33" s="63"/>
      <c r="D33" s="63"/>
      <c r="E33" s="64"/>
      <c r="F33" s="65"/>
      <c r="G33" s="66"/>
      <c r="H33" s="67"/>
      <c r="I33" s="68"/>
      <c r="J33" s="69"/>
      <c r="K33" s="67"/>
      <c r="L33" s="68"/>
      <c r="M33" s="68"/>
      <c r="N33" s="69"/>
      <c r="P33" s="10" t="str">
        <f t="shared" si="1"/>
        <v>@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2" customFormat="1" ht="13.5" customHeight="1">
      <c r="A34" s="7">
        <v>28</v>
      </c>
      <c r="B34" s="7" t="b">
        <f t="shared" si="0"/>
        <v>0</v>
      </c>
      <c r="C34" s="63"/>
      <c r="D34" s="63"/>
      <c r="E34" s="64"/>
      <c r="F34" s="65"/>
      <c r="G34" s="66"/>
      <c r="H34" s="67"/>
      <c r="I34" s="68"/>
      <c r="J34" s="69"/>
      <c r="K34" s="67"/>
      <c r="L34" s="68"/>
      <c r="M34" s="68"/>
      <c r="N34" s="69"/>
      <c r="P34" s="10" t="str">
        <f t="shared" si="1"/>
        <v>@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2" customFormat="1" ht="13.5" customHeight="1">
      <c r="A35" s="7">
        <v>29</v>
      </c>
      <c r="B35" s="7" t="b">
        <f t="shared" si="0"/>
        <v>0</v>
      </c>
      <c r="C35" s="63"/>
      <c r="D35" s="63"/>
      <c r="E35" s="64"/>
      <c r="F35" s="65"/>
      <c r="G35" s="66"/>
      <c r="H35" s="67"/>
      <c r="I35" s="68"/>
      <c r="J35" s="69"/>
      <c r="K35" s="67"/>
      <c r="L35" s="68"/>
      <c r="M35" s="68"/>
      <c r="N35" s="69"/>
      <c r="P35" s="10" t="str">
        <f t="shared" si="1"/>
        <v>@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2" customFormat="1" ht="13.5" customHeight="1">
      <c r="A36" s="7">
        <v>30</v>
      </c>
      <c r="B36" s="7" t="b">
        <f t="shared" si="0"/>
        <v>0</v>
      </c>
      <c r="C36" s="63"/>
      <c r="D36" s="63"/>
      <c r="E36" s="64"/>
      <c r="F36" s="65"/>
      <c r="G36" s="66"/>
      <c r="H36" s="67"/>
      <c r="I36" s="68"/>
      <c r="J36" s="69"/>
      <c r="K36" s="67"/>
      <c r="L36" s="68"/>
      <c r="M36" s="68"/>
      <c r="N36" s="69"/>
      <c r="P36" s="10" t="str">
        <f t="shared" si="1"/>
        <v>@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s="2" customFormat="1" ht="13.5" customHeight="1">
      <c r="A37" s="7">
        <v>31</v>
      </c>
      <c r="B37" s="7" t="b">
        <f t="shared" si="0"/>
        <v>0</v>
      </c>
      <c r="C37" s="63"/>
      <c r="D37" s="63"/>
      <c r="E37" s="64"/>
      <c r="F37" s="65"/>
      <c r="G37" s="66"/>
      <c r="H37" s="67"/>
      <c r="I37" s="68"/>
      <c r="J37" s="69"/>
      <c r="K37" s="67"/>
      <c r="L37" s="68"/>
      <c r="M37" s="68"/>
      <c r="N37" s="69"/>
      <c r="P37" s="10" t="str">
        <f t="shared" si="1"/>
        <v>@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s="2" customFormat="1" ht="13.5" customHeight="1">
      <c r="A38" s="7">
        <v>32</v>
      </c>
      <c r="B38" s="7" t="b">
        <f t="shared" si="0"/>
        <v>0</v>
      </c>
      <c r="C38" s="63"/>
      <c r="D38" s="63"/>
      <c r="E38" s="64"/>
      <c r="F38" s="65"/>
      <c r="G38" s="66"/>
      <c r="H38" s="67"/>
      <c r="I38" s="68"/>
      <c r="J38" s="69"/>
      <c r="K38" s="67"/>
      <c r="L38" s="68"/>
      <c r="M38" s="68"/>
      <c r="N38" s="69"/>
      <c r="P38" s="10" t="str">
        <f t="shared" si="1"/>
        <v>@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s="2" customFormat="1" ht="13.5" customHeight="1">
      <c r="A39" s="7">
        <v>33</v>
      </c>
      <c r="B39" s="7" t="b">
        <f t="shared" si="0"/>
        <v>0</v>
      </c>
      <c r="C39" s="63"/>
      <c r="D39" s="63"/>
      <c r="E39" s="64"/>
      <c r="F39" s="65"/>
      <c r="G39" s="66"/>
      <c r="H39" s="67"/>
      <c r="I39" s="68"/>
      <c r="J39" s="69"/>
      <c r="K39" s="67"/>
      <c r="L39" s="68"/>
      <c r="M39" s="68"/>
      <c r="N39" s="69"/>
      <c r="P39" s="10" t="str">
        <f t="shared" si="1"/>
        <v>@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2" customFormat="1" ht="13.5" customHeight="1">
      <c r="A40" s="7">
        <v>34</v>
      </c>
      <c r="B40" s="7" t="b">
        <f t="shared" si="0"/>
        <v>0</v>
      </c>
      <c r="C40" s="63"/>
      <c r="D40" s="63"/>
      <c r="E40" s="64"/>
      <c r="F40" s="65"/>
      <c r="G40" s="66"/>
      <c r="H40" s="67"/>
      <c r="I40" s="68"/>
      <c r="J40" s="69"/>
      <c r="K40" s="67"/>
      <c r="L40" s="68"/>
      <c r="M40" s="68"/>
      <c r="N40" s="69"/>
      <c r="P40" s="10" t="str">
        <f t="shared" si="1"/>
        <v>@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2" customFormat="1" ht="13.5" customHeight="1">
      <c r="A41" s="7">
        <v>35</v>
      </c>
      <c r="B41" s="7" t="b">
        <f t="shared" si="0"/>
        <v>0</v>
      </c>
      <c r="C41" s="63"/>
      <c r="D41" s="63"/>
      <c r="E41" s="64"/>
      <c r="F41" s="65"/>
      <c r="G41" s="66"/>
      <c r="H41" s="67"/>
      <c r="I41" s="68"/>
      <c r="J41" s="69"/>
      <c r="K41" s="67"/>
      <c r="L41" s="68"/>
      <c r="M41" s="68"/>
      <c r="N41" s="69"/>
      <c r="P41" s="10" t="str">
        <f t="shared" si="1"/>
        <v>@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2" customFormat="1" ht="13.5" customHeight="1">
      <c r="A42" s="7">
        <v>36</v>
      </c>
      <c r="B42" s="7" t="b">
        <f t="shared" si="0"/>
        <v>0</v>
      </c>
      <c r="C42" s="63"/>
      <c r="D42" s="63"/>
      <c r="E42" s="64"/>
      <c r="F42" s="65"/>
      <c r="G42" s="66"/>
      <c r="H42" s="67"/>
      <c r="I42" s="68"/>
      <c r="J42" s="69"/>
      <c r="K42" s="67"/>
      <c r="L42" s="68"/>
      <c r="M42" s="68"/>
      <c r="N42" s="69"/>
      <c r="P42" s="10" t="str">
        <f t="shared" si="1"/>
        <v>@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2" customFormat="1" ht="13.5" customHeight="1">
      <c r="A43" s="7">
        <v>37</v>
      </c>
      <c r="B43" s="7" t="b">
        <f t="shared" si="0"/>
        <v>0</v>
      </c>
      <c r="C43" s="63"/>
      <c r="D43" s="63"/>
      <c r="E43" s="64"/>
      <c r="F43" s="65"/>
      <c r="G43" s="66"/>
      <c r="H43" s="67"/>
      <c r="I43" s="68"/>
      <c r="J43" s="69"/>
      <c r="K43" s="67"/>
      <c r="L43" s="68"/>
      <c r="M43" s="68"/>
      <c r="N43" s="69"/>
      <c r="P43" s="10" t="str">
        <f t="shared" si="1"/>
        <v>@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2" customFormat="1" ht="13.5" customHeight="1">
      <c r="A44" s="7">
        <v>38</v>
      </c>
      <c r="B44" s="7" t="b">
        <f t="shared" si="0"/>
        <v>0</v>
      </c>
      <c r="C44" s="63"/>
      <c r="D44" s="63"/>
      <c r="E44" s="64"/>
      <c r="F44" s="65"/>
      <c r="G44" s="66"/>
      <c r="H44" s="67"/>
      <c r="I44" s="68"/>
      <c r="J44" s="69"/>
      <c r="K44" s="67"/>
      <c r="L44" s="68"/>
      <c r="M44" s="68"/>
      <c r="N44" s="69"/>
      <c r="P44" s="10" t="str">
        <f t="shared" si="1"/>
        <v>@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2" customFormat="1" ht="13.5" customHeight="1">
      <c r="A45" s="7">
        <v>39</v>
      </c>
      <c r="B45" s="7" t="b">
        <f t="shared" si="0"/>
        <v>0</v>
      </c>
      <c r="C45" s="63"/>
      <c r="D45" s="63"/>
      <c r="E45" s="64"/>
      <c r="F45" s="65"/>
      <c r="G45" s="66"/>
      <c r="H45" s="67"/>
      <c r="I45" s="68"/>
      <c r="J45" s="69"/>
      <c r="K45" s="67"/>
      <c r="L45" s="68"/>
      <c r="M45" s="68"/>
      <c r="N45" s="69"/>
      <c r="P45" s="10" t="str">
        <f t="shared" si="1"/>
        <v>@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2" customFormat="1" ht="13.5" customHeight="1">
      <c r="A46" s="7">
        <v>40</v>
      </c>
      <c r="B46" s="7" t="b">
        <f t="shared" si="0"/>
        <v>0</v>
      </c>
      <c r="C46" s="63"/>
      <c r="D46" s="63"/>
      <c r="E46" s="64"/>
      <c r="F46" s="65"/>
      <c r="G46" s="66"/>
      <c r="H46" s="67"/>
      <c r="I46" s="68"/>
      <c r="J46" s="69"/>
      <c r="K46" s="67"/>
      <c r="L46" s="68"/>
      <c r="M46" s="68"/>
      <c r="N46" s="69"/>
      <c r="P46" s="10" t="str">
        <f t="shared" si="1"/>
        <v>@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2" customFormat="1" ht="13.5" customHeight="1">
      <c r="A47" s="7">
        <v>41</v>
      </c>
      <c r="B47" s="7" t="b">
        <f t="shared" si="0"/>
        <v>0</v>
      </c>
      <c r="C47" s="63"/>
      <c r="D47" s="63"/>
      <c r="E47" s="64"/>
      <c r="F47" s="65"/>
      <c r="G47" s="66"/>
      <c r="H47" s="67"/>
      <c r="I47" s="68"/>
      <c r="J47" s="69"/>
      <c r="K47" s="67"/>
      <c r="L47" s="68"/>
      <c r="M47" s="68"/>
      <c r="N47" s="69"/>
      <c r="P47" s="10" t="str">
        <f t="shared" si="1"/>
        <v>@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2" customFormat="1" ht="13.5" customHeight="1">
      <c r="A48" s="7">
        <v>42</v>
      </c>
      <c r="B48" s="7" t="b">
        <f t="shared" si="0"/>
        <v>0</v>
      </c>
      <c r="C48" s="63"/>
      <c r="D48" s="63"/>
      <c r="E48" s="64"/>
      <c r="F48" s="65"/>
      <c r="G48" s="66"/>
      <c r="H48" s="67"/>
      <c r="I48" s="68"/>
      <c r="J48" s="69"/>
      <c r="K48" s="67"/>
      <c r="L48" s="68"/>
      <c r="M48" s="68"/>
      <c r="N48" s="69"/>
      <c r="P48" s="10" t="str">
        <f t="shared" si="1"/>
        <v>@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2" customFormat="1" ht="13.5" customHeight="1">
      <c r="A49" s="7">
        <v>43</v>
      </c>
      <c r="B49" s="7" t="b">
        <f t="shared" si="0"/>
        <v>0</v>
      </c>
      <c r="C49" s="63"/>
      <c r="D49" s="63"/>
      <c r="E49" s="64"/>
      <c r="F49" s="65"/>
      <c r="G49" s="66"/>
      <c r="H49" s="67"/>
      <c r="I49" s="68"/>
      <c r="J49" s="69"/>
      <c r="K49" s="67"/>
      <c r="L49" s="68"/>
      <c r="M49" s="68"/>
      <c r="N49" s="69"/>
      <c r="P49" s="10" t="str">
        <f t="shared" si="1"/>
        <v>@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2" customFormat="1" ht="13.5" customHeight="1">
      <c r="A50" s="7">
        <v>44</v>
      </c>
      <c r="B50" s="7" t="b">
        <f t="shared" si="0"/>
        <v>0</v>
      </c>
      <c r="C50" s="63"/>
      <c r="D50" s="63"/>
      <c r="E50" s="64"/>
      <c r="F50" s="65"/>
      <c r="G50" s="66"/>
      <c r="H50" s="67"/>
      <c r="I50" s="68"/>
      <c r="J50" s="69"/>
      <c r="K50" s="67"/>
      <c r="L50" s="68"/>
      <c r="M50" s="68"/>
      <c r="N50" s="69"/>
      <c r="P50" s="10" t="str">
        <f t="shared" si="1"/>
        <v>@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s="2" customFormat="1" ht="13.5" customHeight="1">
      <c r="A51" s="7">
        <v>45</v>
      </c>
      <c r="B51" s="7" t="b">
        <f t="shared" si="0"/>
        <v>0</v>
      </c>
      <c r="C51" s="63"/>
      <c r="D51" s="63"/>
      <c r="E51" s="64"/>
      <c r="F51" s="65"/>
      <c r="G51" s="66"/>
      <c r="H51" s="67"/>
      <c r="I51" s="68"/>
      <c r="J51" s="69"/>
      <c r="K51" s="67"/>
      <c r="L51" s="68"/>
      <c r="M51" s="68"/>
      <c r="N51" s="69"/>
      <c r="P51" s="10" t="str">
        <f t="shared" si="1"/>
        <v>@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s="2" customFormat="1" ht="13.5" customHeight="1">
      <c r="A52" s="7">
        <v>46</v>
      </c>
      <c r="B52" s="7" t="b">
        <f t="shared" si="0"/>
        <v>0</v>
      </c>
      <c r="C52" s="63"/>
      <c r="D52" s="63"/>
      <c r="E52" s="64"/>
      <c r="F52" s="65"/>
      <c r="G52" s="66"/>
      <c r="H52" s="67"/>
      <c r="I52" s="68"/>
      <c r="J52" s="69"/>
      <c r="K52" s="67"/>
      <c r="L52" s="68"/>
      <c r="M52" s="68"/>
      <c r="N52" s="69"/>
      <c r="P52" s="10" t="str">
        <f t="shared" si="1"/>
        <v>@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s="2" customFormat="1" ht="13.5" customHeight="1">
      <c r="A53" s="7">
        <v>47</v>
      </c>
      <c r="B53" s="7" t="b">
        <f t="shared" si="0"/>
        <v>0</v>
      </c>
      <c r="C53" s="63"/>
      <c r="D53" s="63"/>
      <c r="E53" s="64"/>
      <c r="F53" s="65"/>
      <c r="G53" s="66"/>
      <c r="H53" s="67"/>
      <c r="I53" s="68"/>
      <c r="J53" s="69"/>
      <c r="K53" s="67"/>
      <c r="L53" s="68"/>
      <c r="M53" s="68"/>
      <c r="N53" s="69"/>
      <c r="P53" s="10" t="str">
        <f t="shared" si="1"/>
        <v>@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s="2" customFormat="1" ht="13.5" customHeight="1">
      <c r="A54" s="7">
        <v>48</v>
      </c>
      <c r="B54" s="7" t="b">
        <f t="shared" si="0"/>
        <v>0</v>
      </c>
      <c r="C54" s="63"/>
      <c r="D54" s="63"/>
      <c r="E54" s="64"/>
      <c r="F54" s="65"/>
      <c r="G54" s="66"/>
      <c r="H54" s="67"/>
      <c r="I54" s="68"/>
      <c r="J54" s="69"/>
      <c r="K54" s="67"/>
      <c r="L54" s="68"/>
      <c r="M54" s="68"/>
      <c r="N54" s="69"/>
      <c r="P54" s="10" t="str">
        <f t="shared" si="1"/>
        <v>@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s="2" customFormat="1" ht="13.5" customHeight="1">
      <c r="A55" s="7">
        <v>49</v>
      </c>
      <c r="B55" s="7" t="b">
        <f t="shared" si="0"/>
        <v>0</v>
      </c>
      <c r="C55" s="63"/>
      <c r="D55" s="63"/>
      <c r="E55" s="64"/>
      <c r="F55" s="65"/>
      <c r="G55" s="66"/>
      <c r="H55" s="67"/>
      <c r="I55" s="68"/>
      <c r="J55" s="69"/>
      <c r="K55" s="67"/>
      <c r="L55" s="68"/>
      <c r="M55" s="68"/>
      <c r="N55" s="69"/>
      <c r="P55" s="10" t="str">
        <f t="shared" si="1"/>
        <v>@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s="2" customFormat="1" ht="13.5" customHeight="1">
      <c r="A56" s="7">
        <v>50</v>
      </c>
      <c r="B56" s="7" t="b">
        <f t="shared" si="0"/>
        <v>0</v>
      </c>
      <c r="C56" s="63"/>
      <c r="D56" s="63"/>
      <c r="E56" s="64"/>
      <c r="F56" s="65"/>
      <c r="G56" s="66"/>
      <c r="H56" s="67"/>
      <c r="I56" s="68"/>
      <c r="J56" s="69"/>
      <c r="K56" s="67"/>
      <c r="L56" s="68"/>
      <c r="M56" s="68"/>
      <c r="N56" s="69"/>
      <c r="P56" s="10" t="str">
        <f t="shared" si="1"/>
        <v>@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s="2" customFormat="1" ht="13.5" customHeight="1">
      <c r="A57" s="7">
        <v>51</v>
      </c>
      <c r="B57" s="7" t="b">
        <f t="shared" si="0"/>
        <v>0</v>
      </c>
      <c r="C57" s="63"/>
      <c r="D57" s="63"/>
      <c r="E57" s="64"/>
      <c r="F57" s="65"/>
      <c r="G57" s="66"/>
      <c r="H57" s="67"/>
      <c r="I57" s="68"/>
      <c r="J57" s="69"/>
      <c r="K57" s="67"/>
      <c r="L57" s="68"/>
      <c r="M57" s="68"/>
      <c r="N57" s="69"/>
      <c r="P57" s="10" t="str">
        <f t="shared" si="1"/>
        <v>@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s="2" customFormat="1" ht="13.5" customHeight="1">
      <c r="A58" s="7">
        <v>52</v>
      </c>
      <c r="B58" s="7" t="b">
        <f t="shared" si="0"/>
        <v>0</v>
      </c>
      <c r="C58" s="63"/>
      <c r="D58" s="63"/>
      <c r="E58" s="64"/>
      <c r="F58" s="65"/>
      <c r="G58" s="66"/>
      <c r="H58" s="67"/>
      <c r="I58" s="68"/>
      <c r="J58" s="69"/>
      <c r="K58" s="67"/>
      <c r="L58" s="68"/>
      <c r="M58" s="68"/>
      <c r="N58" s="69"/>
      <c r="P58" s="10" t="str">
        <f t="shared" si="1"/>
        <v>@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s="2" customFormat="1" ht="13.5" customHeight="1">
      <c r="A59" s="7">
        <v>53</v>
      </c>
      <c r="B59" s="7" t="b">
        <f t="shared" si="0"/>
        <v>0</v>
      </c>
      <c r="C59" s="63"/>
      <c r="D59" s="63"/>
      <c r="E59" s="64"/>
      <c r="F59" s="65"/>
      <c r="G59" s="66"/>
      <c r="H59" s="67"/>
      <c r="I59" s="68"/>
      <c r="J59" s="69"/>
      <c r="K59" s="67"/>
      <c r="L59" s="68"/>
      <c r="M59" s="68"/>
      <c r="N59" s="69"/>
      <c r="P59" s="10" t="str">
        <f t="shared" si="1"/>
        <v>@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s="2" customFormat="1" ht="13.5" customHeight="1">
      <c r="A60" s="7">
        <v>54</v>
      </c>
      <c r="B60" s="7" t="b">
        <f t="shared" si="0"/>
        <v>0</v>
      </c>
      <c r="C60" s="63"/>
      <c r="D60" s="63"/>
      <c r="E60" s="64"/>
      <c r="F60" s="65"/>
      <c r="G60" s="66"/>
      <c r="H60" s="67"/>
      <c r="I60" s="68"/>
      <c r="J60" s="69"/>
      <c r="K60" s="67"/>
      <c r="L60" s="68"/>
      <c r="M60" s="68"/>
      <c r="N60" s="69"/>
      <c r="P60" s="10" t="str">
        <f t="shared" si="1"/>
        <v>@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s="2" customFormat="1" ht="13.5" customHeight="1">
      <c r="A61" s="7">
        <v>55</v>
      </c>
      <c r="B61" s="7" t="b">
        <f t="shared" si="0"/>
        <v>0</v>
      </c>
      <c r="C61" s="63"/>
      <c r="D61" s="63"/>
      <c r="E61" s="64"/>
      <c r="F61" s="65"/>
      <c r="G61" s="66"/>
      <c r="H61" s="67"/>
      <c r="I61" s="68"/>
      <c r="J61" s="69"/>
      <c r="K61" s="67"/>
      <c r="L61" s="68"/>
      <c r="M61" s="68"/>
      <c r="N61" s="69"/>
      <c r="P61" s="10" t="str">
        <f t="shared" si="1"/>
        <v>@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s="2" customFormat="1" ht="13.5" customHeight="1">
      <c r="A62" s="7">
        <v>56</v>
      </c>
      <c r="B62" s="7" t="b">
        <f t="shared" si="0"/>
        <v>0</v>
      </c>
      <c r="C62" s="63"/>
      <c r="D62" s="63"/>
      <c r="E62" s="64"/>
      <c r="F62" s="65"/>
      <c r="G62" s="66"/>
      <c r="H62" s="67"/>
      <c r="I62" s="68"/>
      <c r="J62" s="69"/>
      <c r="K62" s="67"/>
      <c r="L62" s="68"/>
      <c r="M62" s="68"/>
      <c r="N62" s="69"/>
      <c r="P62" s="10" t="str">
        <f t="shared" si="1"/>
        <v>@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s="2" customFormat="1" ht="13.5" customHeight="1">
      <c r="A63" s="7">
        <v>57</v>
      </c>
      <c r="B63" s="7" t="b">
        <f t="shared" si="0"/>
        <v>0</v>
      </c>
      <c r="C63" s="63"/>
      <c r="D63" s="63"/>
      <c r="E63" s="64"/>
      <c r="F63" s="65"/>
      <c r="G63" s="66"/>
      <c r="H63" s="67"/>
      <c r="I63" s="68"/>
      <c r="J63" s="69"/>
      <c r="K63" s="67"/>
      <c r="L63" s="68"/>
      <c r="M63" s="68"/>
      <c r="N63" s="69"/>
      <c r="P63" s="10" t="str">
        <f t="shared" si="1"/>
        <v>@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s="2" customFormat="1" ht="13.5" customHeight="1">
      <c r="A64" s="7">
        <v>58</v>
      </c>
      <c r="B64" s="7" t="b">
        <f t="shared" si="0"/>
        <v>0</v>
      </c>
      <c r="C64" s="63"/>
      <c r="D64" s="63"/>
      <c r="E64" s="64"/>
      <c r="F64" s="65"/>
      <c r="G64" s="66"/>
      <c r="H64" s="67"/>
      <c r="I64" s="68"/>
      <c r="J64" s="69"/>
      <c r="K64" s="67"/>
      <c r="L64" s="68"/>
      <c r="M64" s="68"/>
      <c r="N64" s="69"/>
      <c r="P64" s="10" t="str">
        <f t="shared" si="1"/>
        <v>@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s="2" customFormat="1" ht="13.5" customHeight="1">
      <c r="A65" s="7">
        <v>59</v>
      </c>
      <c r="B65" s="7" t="b">
        <f t="shared" si="0"/>
        <v>0</v>
      </c>
      <c r="C65" s="63"/>
      <c r="D65" s="63"/>
      <c r="E65" s="64"/>
      <c r="F65" s="65"/>
      <c r="G65" s="66"/>
      <c r="H65" s="67"/>
      <c r="I65" s="68"/>
      <c r="J65" s="69"/>
      <c r="K65" s="67"/>
      <c r="L65" s="68"/>
      <c r="M65" s="68"/>
      <c r="N65" s="69"/>
      <c r="P65" s="10" t="str">
        <f t="shared" si="1"/>
        <v>@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s="2" customFormat="1" ht="13.5" customHeight="1">
      <c r="A66" s="7">
        <v>60</v>
      </c>
      <c r="B66" s="7" t="b">
        <f t="shared" si="0"/>
        <v>0</v>
      </c>
      <c r="C66" s="63"/>
      <c r="D66" s="63"/>
      <c r="E66" s="64"/>
      <c r="F66" s="65"/>
      <c r="G66" s="66"/>
      <c r="H66" s="67"/>
      <c r="I66" s="68"/>
      <c r="J66" s="69"/>
      <c r="K66" s="67"/>
      <c r="L66" s="68"/>
      <c r="M66" s="68"/>
      <c r="N66" s="69"/>
      <c r="P66" s="10" t="str">
        <f t="shared" si="1"/>
        <v>@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s="2" customFormat="1" ht="13.5" customHeight="1">
      <c r="A67" s="7">
        <v>61</v>
      </c>
      <c r="B67" s="7" t="b">
        <f t="shared" si="0"/>
        <v>0</v>
      </c>
      <c r="C67" s="63"/>
      <c r="D67" s="63"/>
      <c r="E67" s="64"/>
      <c r="F67" s="65"/>
      <c r="G67" s="66"/>
      <c r="H67" s="67"/>
      <c r="I67" s="68"/>
      <c r="J67" s="69"/>
      <c r="K67" s="67"/>
      <c r="L67" s="68"/>
      <c r="M67" s="68"/>
      <c r="N67" s="69"/>
      <c r="P67" s="10" t="str">
        <f t="shared" si="1"/>
        <v>@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s="2" customFormat="1" ht="13.5" customHeight="1">
      <c r="A68" s="7">
        <v>62</v>
      </c>
      <c r="B68" s="7" t="b">
        <f t="shared" si="0"/>
        <v>0</v>
      </c>
      <c r="C68" s="63"/>
      <c r="D68" s="63"/>
      <c r="E68" s="64"/>
      <c r="F68" s="65"/>
      <c r="G68" s="66"/>
      <c r="H68" s="67"/>
      <c r="I68" s="68"/>
      <c r="J68" s="69"/>
      <c r="K68" s="67"/>
      <c r="L68" s="68"/>
      <c r="M68" s="68"/>
      <c r="N68" s="69"/>
      <c r="P68" s="10" t="str">
        <f t="shared" si="1"/>
        <v>@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s="2" customFormat="1" ht="13.5" customHeight="1">
      <c r="A69" s="7">
        <v>63</v>
      </c>
      <c r="B69" s="7" t="b">
        <f t="shared" si="0"/>
        <v>0</v>
      </c>
      <c r="C69" s="63"/>
      <c r="D69" s="63"/>
      <c r="E69" s="64"/>
      <c r="F69" s="65"/>
      <c r="G69" s="66"/>
      <c r="H69" s="67"/>
      <c r="I69" s="68"/>
      <c r="J69" s="69"/>
      <c r="K69" s="67"/>
      <c r="L69" s="68"/>
      <c r="M69" s="68"/>
      <c r="N69" s="69"/>
      <c r="P69" s="10" t="str">
        <f t="shared" si="1"/>
        <v>@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s="2" customFormat="1" ht="13.5" customHeight="1">
      <c r="A70" s="7">
        <v>64</v>
      </c>
      <c r="B70" s="7" t="b">
        <f t="shared" si="0"/>
        <v>0</v>
      </c>
      <c r="C70" s="63"/>
      <c r="D70" s="63"/>
      <c r="E70" s="64"/>
      <c r="F70" s="65"/>
      <c r="G70" s="66"/>
      <c r="H70" s="67"/>
      <c r="I70" s="68"/>
      <c r="J70" s="69"/>
      <c r="K70" s="67"/>
      <c r="L70" s="68"/>
      <c r="M70" s="68"/>
      <c r="N70" s="69"/>
      <c r="P70" s="10" t="str">
        <f t="shared" si="1"/>
        <v>@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s="2" customFormat="1" ht="13.5" customHeight="1">
      <c r="A71" s="7">
        <v>65</v>
      </c>
      <c r="B71" s="7" t="b">
        <f t="shared" si="0"/>
        <v>0</v>
      </c>
      <c r="C71" s="63"/>
      <c r="D71" s="63"/>
      <c r="E71" s="64"/>
      <c r="F71" s="65"/>
      <c r="G71" s="66"/>
      <c r="H71" s="67"/>
      <c r="I71" s="68"/>
      <c r="J71" s="69"/>
      <c r="K71" s="67"/>
      <c r="L71" s="68"/>
      <c r="M71" s="68"/>
      <c r="N71" s="69"/>
      <c r="P71" s="10" t="str">
        <f t="shared" si="1"/>
        <v>@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s="2" customFormat="1" ht="13.5" customHeight="1">
      <c r="A72" s="7">
        <v>66</v>
      </c>
      <c r="B72" s="7" t="b">
        <f aca="true" t="shared" si="2" ref="B72:B135">IF($H$1="","",$H$1)</f>
        <v>0</v>
      </c>
      <c r="C72" s="63"/>
      <c r="D72" s="63"/>
      <c r="E72" s="64"/>
      <c r="F72" s="65"/>
      <c r="G72" s="66"/>
      <c r="H72" s="67"/>
      <c r="I72" s="68"/>
      <c r="J72" s="69"/>
      <c r="K72" s="67"/>
      <c r="L72" s="68"/>
      <c r="M72" s="68"/>
      <c r="N72" s="69"/>
      <c r="P72" s="10" t="str">
        <f aca="true" t="shared" si="3" ref="P72:P135">D72&amp;"@"&amp;E72</f>
        <v>@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s="2" customFormat="1" ht="13.5" customHeight="1">
      <c r="A73" s="7">
        <v>67</v>
      </c>
      <c r="B73" s="7" t="b">
        <f t="shared" si="2"/>
        <v>0</v>
      </c>
      <c r="C73" s="63"/>
      <c r="D73" s="63"/>
      <c r="E73" s="64"/>
      <c r="F73" s="65"/>
      <c r="G73" s="66"/>
      <c r="H73" s="67"/>
      <c r="I73" s="68"/>
      <c r="J73" s="69"/>
      <c r="K73" s="67"/>
      <c r="L73" s="68"/>
      <c r="M73" s="68"/>
      <c r="N73" s="69"/>
      <c r="P73" s="10" t="str">
        <f t="shared" si="3"/>
        <v>@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s="2" customFormat="1" ht="13.5" customHeight="1">
      <c r="A74" s="7">
        <v>68</v>
      </c>
      <c r="B74" s="7" t="b">
        <f t="shared" si="2"/>
        <v>0</v>
      </c>
      <c r="C74" s="63"/>
      <c r="D74" s="63"/>
      <c r="E74" s="64"/>
      <c r="F74" s="65"/>
      <c r="G74" s="66"/>
      <c r="H74" s="67"/>
      <c r="I74" s="68"/>
      <c r="J74" s="69"/>
      <c r="K74" s="67"/>
      <c r="L74" s="68"/>
      <c r="M74" s="68"/>
      <c r="N74" s="69"/>
      <c r="P74" s="10" t="str">
        <f t="shared" si="3"/>
        <v>@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s="2" customFormat="1" ht="13.5" customHeight="1">
      <c r="A75" s="7">
        <v>69</v>
      </c>
      <c r="B75" s="7" t="b">
        <f t="shared" si="2"/>
        <v>0</v>
      </c>
      <c r="C75" s="63"/>
      <c r="D75" s="63"/>
      <c r="E75" s="64"/>
      <c r="F75" s="65"/>
      <c r="G75" s="66"/>
      <c r="H75" s="67"/>
      <c r="I75" s="68"/>
      <c r="J75" s="69"/>
      <c r="K75" s="67"/>
      <c r="L75" s="68"/>
      <c r="M75" s="68"/>
      <c r="N75" s="69"/>
      <c r="P75" s="10" t="str">
        <f t="shared" si="3"/>
        <v>@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s="2" customFormat="1" ht="13.5" customHeight="1">
      <c r="A76" s="7">
        <v>70</v>
      </c>
      <c r="B76" s="7" t="b">
        <f t="shared" si="2"/>
        <v>0</v>
      </c>
      <c r="C76" s="63"/>
      <c r="D76" s="63"/>
      <c r="E76" s="64"/>
      <c r="F76" s="65"/>
      <c r="G76" s="66"/>
      <c r="H76" s="67"/>
      <c r="I76" s="68"/>
      <c r="J76" s="69"/>
      <c r="K76" s="67"/>
      <c r="L76" s="68"/>
      <c r="M76" s="68"/>
      <c r="N76" s="69"/>
      <c r="P76" s="10" t="str">
        <f t="shared" si="3"/>
        <v>@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s="2" customFormat="1" ht="13.5" customHeight="1">
      <c r="A77" s="7">
        <v>71</v>
      </c>
      <c r="B77" s="7" t="b">
        <f t="shared" si="2"/>
        <v>0</v>
      </c>
      <c r="C77" s="63"/>
      <c r="D77" s="63"/>
      <c r="E77" s="64"/>
      <c r="F77" s="65"/>
      <c r="G77" s="66"/>
      <c r="H77" s="67"/>
      <c r="I77" s="68"/>
      <c r="J77" s="69"/>
      <c r="K77" s="67"/>
      <c r="L77" s="68"/>
      <c r="M77" s="68"/>
      <c r="N77" s="69"/>
      <c r="P77" s="10" t="str">
        <f t="shared" si="3"/>
        <v>@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2" customFormat="1" ht="13.5" customHeight="1">
      <c r="A78" s="7">
        <v>72</v>
      </c>
      <c r="B78" s="7" t="b">
        <f t="shared" si="2"/>
        <v>0</v>
      </c>
      <c r="C78" s="63"/>
      <c r="D78" s="63"/>
      <c r="E78" s="64"/>
      <c r="F78" s="65"/>
      <c r="G78" s="66"/>
      <c r="H78" s="67"/>
      <c r="I78" s="68"/>
      <c r="J78" s="69"/>
      <c r="K78" s="67"/>
      <c r="L78" s="68"/>
      <c r="M78" s="68"/>
      <c r="N78" s="69"/>
      <c r="P78" s="10" t="str">
        <f t="shared" si="3"/>
        <v>@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s="2" customFormat="1" ht="13.5" customHeight="1">
      <c r="A79" s="7">
        <v>73</v>
      </c>
      <c r="B79" s="7" t="b">
        <f t="shared" si="2"/>
        <v>0</v>
      </c>
      <c r="C79" s="63"/>
      <c r="D79" s="63"/>
      <c r="E79" s="64"/>
      <c r="F79" s="65"/>
      <c r="G79" s="66"/>
      <c r="H79" s="67"/>
      <c r="I79" s="68"/>
      <c r="J79" s="69"/>
      <c r="K79" s="67"/>
      <c r="L79" s="68"/>
      <c r="M79" s="68"/>
      <c r="N79" s="69"/>
      <c r="P79" s="10" t="str">
        <f t="shared" si="3"/>
        <v>@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s="2" customFormat="1" ht="13.5" customHeight="1">
      <c r="A80" s="7">
        <v>74</v>
      </c>
      <c r="B80" s="7" t="b">
        <f t="shared" si="2"/>
        <v>0</v>
      </c>
      <c r="C80" s="63"/>
      <c r="D80" s="63"/>
      <c r="E80" s="64"/>
      <c r="F80" s="65"/>
      <c r="G80" s="66"/>
      <c r="H80" s="67"/>
      <c r="I80" s="68"/>
      <c r="J80" s="69"/>
      <c r="K80" s="67"/>
      <c r="L80" s="68"/>
      <c r="M80" s="68"/>
      <c r="N80" s="69"/>
      <c r="P80" s="10" t="str">
        <f t="shared" si="3"/>
        <v>@</v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s="2" customFormat="1" ht="13.5" customHeight="1">
      <c r="A81" s="7">
        <v>75</v>
      </c>
      <c r="B81" s="7" t="b">
        <f t="shared" si="2"/>
        <v>0</v>
      </c>
      <c r="C81" s="63"/>
      <c r="D81" s="63"/>
      <c r="E81" s="64"/>
      <c r="F81" s="65"/>
      <c r="G81" s="66"/>
      <c r="H81" s="67"/>
      <c r="I81" s="68"/>
      <c r="J81" s="69"/>
      <c r="K81" s="67"/>
      <c r="L81" s="68"/>
      <c r="M81" s="68"/>
      <c r="N81" s="69"/>
      <c r="P81" s="10" t="str">
        <f t="shared" si="3"/>
        <v>@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s="2" customFormat="1" ht="13.5" customHeight="1">
      <c r="A82" s="7">
        <v>76</v>
      </c>
      <c r="B82" s="7" t="b">
        <f t="shared" si="2"/>
        <v>0</v>
      </c>
      <c r="C82" s="63"/>
      <c r="D82" s="63"/>
      <c r="E82" s="64"/>
      <c r="F82" s="65"/>
      <c r="G82" s="66"/>
      <c r="H82" s="67"/>
      <c r="I82" s="68"/>
      <c r="J82" s="69"/>
      <c r="K82" s="67"/>
      <c r="L82" s="68"/>
      <c r="M82" s="68"/>
      <c r="N82" s="69"/>
      <c r="P82" s="10" t="str">
        <f t="shared" si="3"/>
        <v>@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s="2" customFormat="1" ht="13.5" customHeight="1">
      <c r="A83" s="7">
        <v>77</v>
      </c>
      <c r="B83" s="7" t="b">
        <f t="shared" si="2"/>
        <v>0</v>
      </c>
      <c r="C83" s="63"/>
      <c r="D83" s="63"/>
      <c r="E83" s="64"/>
      <c r="F83" s="65"/>
      <c r="G83" s="66"/>
      <c r="H83" s="67"/>
      <c r="I83" s="68"/>
      <c r="J83" s="69"/>
      <c r="K83" s="67"/>
      <c r="L83" s="68"/>
      <c r="M83" s="68"/>
      <c r="N83" s="69"/>
      <c r="P83" s="10" t="str">
        <f t="shared" si="3"/>
        <v>@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s="2" customFormat="1" ht="13.5" customHeight="1">
      <c r="A84" s="7">
        <v>78</v>
      </c>
      <c r="B84" s="7" t="b">
        <f t="shared" si="2"/>
        <v>0</v>
      </c>
      <c r="C84" s="63"/>
      <c r="D84" s="63"/>
      <c r="E84" s="64"/>
      <c r="F84" s="65"/>
      <c r="G84" s="66"/>
      <c r="H84" s="67"/>
      <c r="I84" s="68"/>
      <c r="J84" s="69"/>
      <c r="K84" s="67"/>
      <c r="L84" s="68"/>
      <c r="M84" s="68"/>
      <c r="N84" s="69"/>
      <c r="P84" s="10" t="str">
        <f t="shared" si="3"/>
        <v>@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s="2" customFormat="1" ht="13.5" customHeight="1">
      <c r="A85" s="7">
        <v>79</v>
      </c>
      <c r="B85" s="7" t="b">
        <f t="shared" si="2"/>
        <v>0</v>
      </c>
      <c r="C85" s="63"/>
      <c r="D85" s="63"/>
      <c r="E85" s="64"/>
      <c r="F85" s="65"/>
      <c r="G85" s="66"/>
      <c r="H85" s="67"/>
      <c r="I85" s="68"/>
      <c r="J85" s="69"/>
      <c r="K85" s="67"/>
      <c r="L85" s="68"/>
      <c r="M85" s="68"/>
      <c r="N85" s="69"/>
      <c r="P85" s="10" t="str">
        <f t="shared" si="3"/>
        <v>@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s="2" customFormat="1" ht="13.5" customHeight="1">
      <c r="A86" s="7">
        <v>80</v>
      </c>
      <c r="B86" s="7" t="b">
        <f t="shared" si="2"/>
        <v>0</v>
      </c>
      <c r="C86" s="63"/>
      <c r="D86" s="63"/>
      <c r="E86" s="64"/>
      <c r="F86" s="65"/>
      <c r="G86" s="66"/>
      <c r="H86" s="67"/>
      <c r="I86" s="68"/>
      <c r="J86" s="69"/>
      <c r="K86" s="67"/>
      <c r="L86" s="68"/>
      <c r="M86" s="68"/>
      <c r="N86" s="69"/>
      <c r="P86" s="10" t="str">
        <f t="shared" si="3"/>
        <v>@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s="2" customFormat="1" ht="13.5" customHeight="1">
      <c r="A87" s="7">
        <v>81</v>
      </c>
      <c r="B87" s="7" t="b">
        <f t="shared" si="2"/>
        <v>0</v>
      </c>
      <c r="C87" s="63"/>
      <c r="D87" s="63"/>
      <c r="E87" s="64"/>
      <c r="F87" s="65"/>
      <c r="G87" s="66"/>
      <c r="H87" s="67"/>
      <c r="I87" s="68"/>
      <c r="J87" s="69"/>
      <c r="K87" s="67"/>
      <c r="L87" s="68"/>
      <c r="M87" s="68"/>
      <c r="N87" s="69"/>
      <c r="P87" s="10" t="str">
        <f t="shared" si="3"/>
        <v>@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s="2" customFormat="1" ht="13.5" customHeight="1">
      <c r="A88" s="7">
        <v>82</v>
      </c>
      <c r="B88" s="7" t="b">
        <f t="shared" si="2"/>
        <v>0</v>
      </c>
      <c r="C88" s="63"/>
      <c r="D88" s="63"/>
      <c r="E88" s="64"/>
      <c r="F88" s="65"/>
      <c r="G88" s="66"/>
      <c r="H88" s="67"/>
      <c r="I88" s="68"/>
      <c r="J88" s="69"/>
      <c r="K88" s="67"/>
      <c r="L88" s="68"/>
      <c r="M88" s="68"/>
      <c r="N88" s="69"/>
      <c r="P88" s="10" t="str">
        <f t="shared" si="3"/>
        <v>@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s="2" customFormat="1" ht="13.5" customHeight="1">
      <c r="A89" s="7">
        <v>83</v>
      </c>
      <c r="B89" s="7" t="b">
        <f t="shared" si="2"/>
        <v>0</v>
      </c>
      <c r="C89" s="63"/>
      <c r="D89" s="63"/>
      <c r="E89" s="64"/>
      <c r="F89" s="65"/>
      <c r="G89" s="66"/>
      <c r="H89" s="67"/>
      <c r="I89" s="68"/>
      <c r="J89" s="69"/>
      <c r="K89" s="67"/>
      <c r="L89" s="68"/>
      <c r="M89" s="68"/>
      <c r="N89" s="69"/>
      <c r="P89" s="10" t="str">
        <f t="shared" si="3"/>
        <v>@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s="2" customFormat="1" ht="13.5" customHeight="1">
      <c r="A90" s="7">
        <v>84</v>
      </c>
      <c r="B90" s="7" t="b">
        <f t="shared" si="2"/>
        <v>0</v>
      </c>
      <c r="C90" s="63"/>
      <c r="D90" s="63"/>
      <c r="E90" s="64"/>
      <c r="F90" s="65"/>
      <c r="G90" s="66"/>
      <c r="H90" s="67"/>
      <c r="I90" s="68"/>
      <c r="J90" s="69"/>
      <c r="K90" s="67"/>
      <c r="L90" s="68"/>
      <c r="M90" s="68"/>
      <c r="N90" s="69"/>
      <c r="P90" s="10" t="str">
        <f t="shared" si="3"/>
        <v>@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s="2" customFormat="1" ht="13.5" customHeight="1">
      <c r="A91" s="7">
        <v>85</v>
      </c>
      <c r="B91" s="7" t="b">
        <f t="shared" si="2"/>
        <v>0</v>
      </c>
      <c r="C91" s="63"/>
      <c r="D91" s="63"/>
      <c r="E91" s="64"/>
      <c r="F91" s="65"/>
      <c r="G91" s="66"/>
      <c r="H91" s="67"/>
      <c r="I91" s="68"/>
      <c r="J91" s="69"/>
      <c r="K91" s="67"/>
      <c r="L91" s="68"/>
      <c r="M91" s="68"/>
      <c r="N91" s="69"/>
      <c r="P91" s="10" t="str">
        <f t="shared" si="3"/>
        <v>@</v>
      </c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s="2" customFormat="1" ht="13.5" customHeight="1">
      <c r="A92" s="7">
        <v>86</v>
      </c>
      <c r="B92" s="7" t="b">
        <f t="shared" si="2"/>
        <v>0</v>
      </c>
      <c r="C92" s="63"/>
      <c r="D92" s="63"/>
      <c r="E92" s="64"/>
      <c r="F92" s="65"/>
      <c r="G92" s="66"/>
      <c r="H92" s="67"/>
      <c r="I92" s="68"/>
      <c r="J92" s="69"/>
      <c r="K92" s="67"/>
      <c r="L92" s="68"/>
      <c r="M92" s="68"/>
      <c r="N92" s="69"/>
      <c r="P92" s="10" t="str">
        <f t="shared" si="3"/>
        <v>@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s="2" customFormat="1" ht="13.5" customHeight="1">
      <c r="A93" s="7">
        <v>87</v>
      </c>
      <c r="B93" s="7" t="b">
        <f t="shared" si="2"/>
        <v>0</v>
      </c>
      <c r="C93" s="63"/>
      <c r="D93" s="63"/>
      <c r="E93" s="64"/>
      <c r="F93" s="65"/>
      <c r="G93" s="66"/>
      <c r="H93" s="67"/>
      <c r="I93" s="68"/>
      <c r="J93" s="69"/>
      <c r="K93" s="67"/>
      <c r="L93" s="68"/>
      <c r="M93" s="68"/>
      <c r="N93" s="69"/>
      <c r="P93" s="10" t="str">
        <f t="shared" si="3"/>
        <v>@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s="2" customFormat="1" ht="13.5" customHeight="1">
      <c r="A94" s="7">
        <v>88</v>
      </c>
      <c r="B94" s="7" t="b">
        <f t="shared" si="2"/>
        <v>0</v>
      </c>
      <c r="C94" s="63"/>
      <c r="D94" s="63"/>
      <c r="E94" s="64"/>
      <c r="F94" s="65"/>
      <c r="G94" s="66"/>
      <c r="H94" s="67"/>
      <c r="I94" s="68"/>
      <c r="J94" s="69"/>
      <c r="K94" s="67"/>
      <c r="L94" s="68"/>
      <c r="M94" s="68"/>
      <c r="N94" s="69"/>
      <c r="P94" s="10" t="str">
        <f t="shared" si="3"/>
        <v>@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s="2" customFormat="1" ht="13.5" customHeight="1">
      <c r="A95" s="7">
        <v>89</v>
      </c>
      <c r="B95" s="7" t="b">
        <f t="shared" si="2"/>
        <v>0</v>
      </c>
      <c r="C95" s="63"/>
      <c r="D95" s="63"/>
      <c r="E95" s="64"/>
      <c r="F95" s="65"/>
      <c r="G95" s="66"/>
      <c r="H95" s="67"/>
      <c r="I95" s="68"/>
      <c r="J95" s="69"/>
      <c r="K95" s="67"/>
      <c r="L95" s="68"/>
      <c r="M95" s="68"/>
      <c r="N95" s="69"/>
      <c r="P95" s="10" t="str">
        <f t="shared" si="3"/>
        <v>@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s="2" customFormat="1" ht="13.5" customHeight="1">
      <c r="A96" s="7">
        <v>90</v>
      </c>
      <c r="B96" s="7" t="b">
        <f t="shared" si="2"/>
        <v>0</v>
      </c>
      <c r="C96" s="63"/>
      <c r="D96" s="63"/>
      <c r="E96" s="64"/>
      <c r="F96" s="65"/>
      <c r="G96" s="66"/>
      <c r="H96" s="67"/>
      <c r="I96" s="68"/>
      <c r="J96" s="69"/>
      <c r="K96" s="67"/>
      <c r="L96" s="68"/>
      <c r="M96" s="68"/>
      <c r="N96" s="69"/>
      <c r="P96" s="10" t="str">
        <f t="shared" si="3"/>
        <v>@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s="2" customFormat="1" ht="13.5" customHeight="1">
      <c r="A97" s="7">
        <v>91</v>
      </c>
      <c r="B97" s="7" t="b">
        <f t="shared" si="2"/>
        <v>0</v>
      </c>
      <c r="C97" s="63"/>
      <c r="D97" s="63"/>
      <c r="E97" s="64"/>
      <c r="F97" s="65"/>
      <c r="G97" s="66"/>
      <c r="H97" s="67"/>
      <c r="I97" s="68"/>
      <c r="J97" s="69"/>
      <c r="K97" s="67"/>
      <c r="L97" s="68"/>
      <c r="M97" s="68"/>
      <c r="N97" s="69"/>
      <c r="P97" s="10" t="str">
        <f t="shared" si="3"/>
        <v>@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s="2" customFormat="1" ht="13.5" customHeight="1">
      <c r="A98" s="7">
        <v>92</v>
      </c>
      <c r="B98" s="7" t="b">
        <f t="shared" si="2"/>
        <v>0</v>
      </c>
      <c r="C98" s="63"/>
      <c r="D98" s="63"/>
      <c r="E98" s="64"/>
      <c r="F98" s="65"/>
      <c r="G98" s="66"/>
      <c r="H98" s="67"/>
      <c r="I98" s="68"/>
      <c r="J98" s="69"/>
      <c r="K98" s="67"/>
      <c r="L98" s="68"/>
      <c r="M98" s="68"/>
      <c r="N98" s="69"/>
      <c r="P98" s="10" t="str">
        <f t="shared" si="3"/>
        <v>@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s="2" customFormat="1" ht="13.5" customHeight="1">
      <c r="A99" s="7">
        <v>93</v>
      </c>
      <c r="B99" s="7" t="b">
        <f t="shared" si="2"/>
        <v>0</v>
      </c>
      <c r="C99" s="63"/>
      <c r="D99" s="63"/>
      <c r="E99" s="64"/>
      <c r="F99" s="65"/>
      <c r="G99" s="66"/>
      <c r="H99" s="67"/>
      <c r="I99" s="68"/>
      <c r="J99" s="69"/>
      <c r="K99" s="67"/>
      <c r="L99" s="68"/>
      <c r="M99" s="68"/>
      <c r="N99" s="69"/>
      <c r="P99" s="10" t="str">
        <f t="shared" si="3"/>
        <v>@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s="2" customFormat="1" ht="13.5" customHeight="1">
      <c r="A100" s="7">
        <v>94</v>
      </c>
      <c r="B100" s="7" t="b">
        <f t="shared" si="2"/>
        <v>0</v>
      </c>
      <c r="C100" s="63"/>
      <c r="D100" s="63"/>
      <c r="E100" s="64"/>
      <c r="F100" s="65"/>
      <c r="G100" s="66"/>
      <c r="H100" s="67"/>
      <c r="I100" s="68"/>
      <c r="J100" s="69"/>
      <c r="K100" s="67"/>
      <c r="L100" s="68"/>
      <c r="M100" s="68"/>
      <c r="N100" s="69"/>
      <c r="P100" s="10" t="str">
        <f t="shared" si="3"/>
        <v>@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s="2" customFormat="1" ht="13.5" customHeight="1">
      <c r="A101" s="7">
        <v>95</v>
      </c>
      <c r="B101" s="7" t="b">
        <f t="shared" si="2"/>
        <v>0</v>
      </c>
      <c r="C101" s="63"/>
      <c r="D101" s="63"/>
      <c r="E101" s="64"/>
      <c r="F101" s="65"/>
      <c r="G101" s="66"/>
      <c r="H101" s="67"/>
      <c r="I101" s="68"/>
      <c r="J101" s="69"/>
      <c r="K101" s="67"/>
      <c r="L101" s="68"/>
      <c r="M101" s="68"/>
      <c r="N101" s="69"/>
      <c r="P101" s="10" t="str">
        <f t="shared" si="3"/>
        <v>@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s="2" customFormat="1" ht="13.5" customHeight="1">
      <c r="A102" s="7">
        <v>96</v>
      </c>
      <c r="B102" s="7" t="b">
        <f t="shared" si="2"/>
        <v>0</v>
      </c>
      <c r="C102" s="63"/>
      <c r="D102" s="63"/>
      <c r="E102" s="64"/>
      <c r="F102" s="65"/>
      <c r="G102" s="66"/>
      <c r="H102" s="67"/>
      <c r="I102" s="68"/>
      <c r="J102" s="69"/>
      <c r="K102" s="67"/>
      <c r="L102" s="68"/>
      <c r="M102" s="68"/>
      <c r="N102" s="69"/>
      <c r="P102" s="10" t="str">
        <f t="shared" si="3"/>
        <v>@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s="2" customFormat="1" ht="13.5" customHeight="1">
      <c r="A103" s="7">
        <v>97</v>
      </c>
      <c r="B103" s="7" t="b">
        <f t="shared" si="2"/>
        <v>0</v>
      </c>
      <c r="C103" s="63"/>
      <c r="D103" s="63"/>
      <c r="E103" s="64"/>
      <c r="F103" s="65"/>
      <c r="G103" s="66"/>
      <c r="H103" s="67"/>
      <c r="I103" s="68"/>
      <c r="J103" s="69"/>
      <c r="K103" s="67"/>
      <c r="L103" s="68"/>
      <c r="M103" s="68"/>
      <c r="N103" s="69"/>
      <c r="P103" s="10" t="str">
        <f t="shared" si="3"/>
        <v>@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s="2" customFormat="1" ht="13.5" customHeight="1">
      <c r="A104" s="7">
        <v>98</v>
      </c>
      <c r="B104" s="7" t="b">
        <f t="shared" si="2"/>
        <v>0</v>
      </c>
      <c r="C104" s="63"/>
      <c r="D104" s="63"/>
      <c r="E104" s="64"/>
      <c r="F104" s="65"/>
      <c r="G104" s="66"/>
      <c r="H104" s="67"/>
      <c r="I104" s="68"/>
      <c r="J104" s="69"/>
      <c r="K104" s="67"/>
      <c r="L104" s="68"/>
      <c r="M104" s="68"/>
      <c r="N104" s="69"/>
      <c r="P104" s="10" t="str">
        <f t="shared" si="3"/>
        <v>@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s="2" customFormat="1" ht="13.5" customHeight="1">
      <c r="A105" s="7">
        <v>99</v>
      </c>
      <c r="B105" s="7" t="b">
        <f t="shared" si="2"/>
        <v>0</v>
      </c>
      <c r="C105" s="63"/>
      <c r="D105" s="63"/>
      <c r="E105" s="64"/>
      <c r="F105" s="65"/>
      <c r="G105" s="66"/>
      <c r="H105" s="67"/>
      <c r="I105" s="68"/>
      <c r="J105" s="69"/>
      <c r="K105" s="67"/>
      <c r="L105" s="68"/>
      <c r="M105" s="68"/>
      <c r="N105" s="69"/>
      <c r="P105" s="10" t="str">
        <f t="shared" si="3"/>
        <v>@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s="2" customFormat="1" ht="13.5" customHeight="1">
      <c r="A106" s="7">
        <v>100</v>
      </c>
      <c r="B106" s="7" t="b">
        <f t="shared" si="2"/>
        <v>0</v>
      </c>
      <c r="C106" s="63"/>
      <c r="D106" s="63"/>
      <c r="E106" s="64"/>
      <c r="F106" s="65"/>
      <c r="G106" s="66"/>
      <c r="H106" s="67"/>
      <c r="I106" s="68"/>
      <c r="J106" s="69"/>
      <c r="K106" s="67"/>
      <c r="L106" s="68"/>
      <c r="M106" s="68"/>
      <c r="N106" s="69"/>
      <c r="P106" s="10" t="str">
        <f t="shared" si="3"/>
        <v>@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s="2" customFormat="1" ht="13.5" customHeight="1">
      <c r="A107" s="7">
        <v>101</v>
      </c>
      <c r="B107" s="7" t="b">
        <f t="shared" si="2"/>
        <v>0</v>
      </c>
      <c r="C107" s="63"/>
      <c r="D107" s="63"/>
      <c r="E107" s="64"/>
      <c r="F107" s="65"/>
      <c r="G107" s="66"/>
      <c r="H107" s="67"/>
      <c r="I107" s="68"/>
      <c r="J107" s="69"/>
      <c r="K107" s="67"/>
      <c r="L107" s="68"/>
      <c r="M107" s="68"/>
      <c r="N107" s="69"/>
      <c r="P107" s="10" t="str">
        <f t="shared" si="3"/>
        <v>@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s="2" customFormat="1" ht="13.5" customHeight="1">
      <c r="A108" s="7">
        <v>102</v>
      </c>
      <c r="B108" s="7" t="b">
        <f t="shared" si="2"/>
        <v>0</v>
      </c>
      <c r="C108" s="63"/>
      <c r="D108" s="63"/>
      <c r="E108" s="64"/>
      <c r="F108" s="65"/>
      <c r="G108" s="66"/>
      <c r="H108" s="67"/>
      <c r="I108" s="68"/>
      <c r="J108" s="69"/>
      <c r="K108" s="67"/>
      <c r="L108" s="68"/>
      <c r="M108" s="68"/>
      <c r="N108" s="69"/>
      <c r="P108" s="10" t="str">
        <f t="shared" si="3"/>
        <v>@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s="2" customFormat="1" ht="13.5" customHeight="1">
      <c r="A109" s="7">
        <v>103</v>
      </c>
      <c r="B109" s="7" t="b">
        <f t="shared" si="2"/>
        <v>0</v>
      </c>
      <c r="C109" s="63"/>
      <c r="D109" s="63"/>
      <c r="E109" s="64"/>
      <c r="F109" s="65"/>
      <c r="G109" s="66"/>
      <c r="H109" s="67"/>
      <c r="I109" s="68"/>
      <c r="J109" s="69"/>
      <c r="K109" s="67"/>
      <c r="L109" s="68"/>
      <c r="M109" s="68"/>
      <c r="N109" s="69"/>
      <c r="P109" s="10" t="str">
        <f t="shared" si="3"/>
        <v>@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s="2" customFormat="1" ht="13.5" customHeight="1">
      <c r="A110" s="7">
        <v>104</v>
      </c>
      <c r="B110" s="7" t="b">
        <f t="shared" si="2"/>
        <v>0</v>
      </c>
      <c r="C110" s="63"/>
      <c r="D110" s="63"/>
      <c r="E110" s="64"/>
      <c r="F110" s="65"/>
      <c r="G110" s="66"/>
      <c r="H110" s="67"/>
      <c r="I110" s="68"/>
      <c r="J110" s="69"/>
      <c r="K110" s="67"/>
      <c r="L110" s="68"/>
      <c r="M110" s="68"/>
      <c r="N110" s="69"/>
      <c r="P110" s="10" t="str">
        <f t="shared" si="3"/>
        <v>@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s="2" customFormat="1" ht="13.5" customHeight="1">
      <c r="A111" s="7">
        <v>105</v>
      </c>
      <c r="B111" s="7" t="b">
        <f t="shared" si="2"/>
        <v>0</v>
      </c>
      <c r="C111" s="63"/>
      <c r="D111" s="63"/>
      <c r="E111" s="64"/>
      <c r="F111" s="65"/>
      <c r="G111" s="66"/>
      <c r="H111" s="67"/>
      <c r="I111" s="68"/>
      <c r="J111" s="69"/>
      <c r="K111" s="67"/>
      <c r="L111" s="68"/>
      <c r="M111" s="68"/>
      <c r="N111" s="69"/>
      <c r="P111" s="10" t="str">
        <f t="shared" si="3"/>
        <v>@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s="2" customFormat="1" ht="13.5" customHeight="1">
      <c r="A112" s="7">
        <v>106</v>
      </c>
      <c r="B112" s="7" t="b">
        <f t="shared" si="2"/>
        <v>0</v>
      </c>
      <c r="C112" s="63"/>
      <c r="D112" s="63"/>
      <c r="E112" s="64"/>
      <c r="F112" s="65"/>
      <c r="G112" s="66"/>
      <c r="H112" s="67"/>
      <c r="I112" s="68"/>
      <c r="J112" s="69"/>
      <c r="K112" s="67"/>
      <c r="L112" s="68"/>
      <c r="M112" s="68"/>
      <c r="N112" s="69"/>
      <c r="P112" s="10" t="str">
        <f t="shared" si="3"/>
        <v>@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s="2" customFormat="1" ht="13.5" customHeight="1">
      <c r="A113" s="7">
        <v>107</v>
      </c>
      <c r="B113" s="7" t="b">
        <f t="shared" si="2"/>
        <v>0</v>
      </c>
      <c r="C113" s="63"/>
      <c r="D113" s="63"/>
      <c r="E113" s="64"/>
      <c r="F113" s="65"/>
      <c r="G113" s="66"/>
      <c r="H113" s="67"/>
      <c r="I113" s="68"/>
      <c r="J113" s="69"/>
      <c r="K113" s="67"/>
      <c r="L113" s="68"/>
      <c r="M113" s="68"/>
      <c r="N113" s="69"/>
      <c r="P113" s="10" t="str">
        <f t="shared" si="3"/>
        <v>@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s="2" customFormat="1" ht="13.5" customHeight="1">
      <c r="A114" s="7">
        <v>108</v>
      </c>
      <c r="B114" s="7" t="b">
        <f t="shared" si="2"/>
        <v>0</v>
      </c>
      <c r="C114" s="63"/>
      <c r="D114" s="63"/>
      <c r="E114" s="64"/>
      <c r="F114" s="65"/>
      <c r="G114" s="66"/>
      <c r="H114" s="67"/>
      <c r="I114" s="68"/>
      <c r="J114" s="69"/>
      <c r="K114" s="67"/>
      <c r="L114" s="68"/>
      <c r="M114" s="68"/>
      <c r="N114" s="69"/>
      <c r="P114" s="10" t="str">
        <f t="shared" si="3"/>
        <v>@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s="2" customFormat="1" ht="13.5" customHeight="1">
      <c r="A115" s="7">
        <v>109</v>
      </c>
      <c r="B115" s="7" t="b">
        <f t="shared" si="2"/>
        <v>0</v>
      </c>
      <c r="C115" s="63"/>
      <c r="D115" s="63"/>
      <c r="E115" s="64"/>
      <c r="F115" s="65"/>
      <c r="G115" s="66"/>
      <c r="H115" s="67"/>
      <c r="I115" s="68"/>
      <c r="J115" s="69"/>
      <c r="K115" s="67"/>
      <c r="L115" s="68"/>
      <c r="M115" s="68"/>
      <c r="N115" s="69"/>
      <c r="P115" s="10" t="str">
        <f t="shared" si="3"/>
        <v>@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s="2" customFormat="1" ht="13.5" customHeight="1">
      <c r="A116" s="7">
        <v>110</v>
      </c>
      <c r="B116" s="7" t="b">
        <f t="shared" si="2"/>
        <v>0</v>
      </c>
      <c r="C116" s="63"/>
      <c r="D116" s="63"/>
      <c r="E116" s="64"/>
      <c r="F116" s="65"/>
      <c r="G116" s="66"/>
      <c r="H116" s="67"/>
      <c r="I116" s="68"/>
      <c r="J116" s="69"/>
      <c r="K116" s="67"/>
      <c r="L116" s="68"/>
      <c r="M116" s="68"/>
      <c r="N116" s="69"/>
      <c r="P116" s="10" t="str">
        <f t="shared" si="3"/>
        <v>@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s="2" customFormat="1" ht="13.5" customHeight="1">
      <c r="A117" s="7">
        <v>111</v>
      </c>
      <c r="B117" s="7" t="b">
        <f t="shared" si="2"/>
        <v>0</v>
      </c>
      <c r="C117" s="63"/>
      <c r="D117" s="63"/>
      <c r="E117" s="64"/>
      <c r="F117" s="65"/>
      <c r="G117" s="66"/>
      <c r="H117" s="67"/>
      <c r="I117" s="68"/>
      <c r="J117" s="69"/>
      <c r="K117" s="67"/>
      <c r="L117" s="68"/>
      <c r="M117" s="68"/>
      <c r="N117" s="69"/>
      <c r="P117" s="10" t="str">
        <f t="shared" si="3"/>
        <v>@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s="2" customFormat="1" ht="13.5" customHeight="1">
      <c r="A118" s="7">
        <v>112</v>
      </c>
      <c r="B118" s="7" t="b">
        <f t="shared" si="2"/>
        <v>0</v>
      </c>
      <c r="C118" s="63"/>
      <c r="D118" s="63"/>
      <c r="E118" s="64"/>
      <c r="F118" s="65"/>
      <c r="G118" s="66"/>
      <c r="H118" s="67"/>
      <c r="I118" s="68"/>
      <c r="J118" s="69"/>
      <c r="K118" s="67"/>
      <c r="L118" s="68"/>
      <c r="M118" s="68"/>
      <c r="N118" s="69"/>
      <c r="P118" s="10" t="str">
        <f t="shared" si="3"/>
        <v>@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s="2" customFormat="1" ht="13.5" customHeight="1">
      <c r="A119" s="7">
        <v>113</v>
      </c>
      <c r="B119" s="7" t="b">
        <f t="shared" si="2"/>
        <v>0</v>
      </c>
      <c r="C119" s="63"/>
      <c r="D119" s="63"/>
      <c r="E119" s="64"/>
      <c r="F119" s="65"/>
      <c r="G119" s="66"/>
      <c r="H119" s="67"/>
      <c r="I119" s="68"/>
      <c r="J119" s="69"/>
      <c r="K119" s="67"/>
      <c r="L119" s="68"/>
      <c r="M119" s="68"/>
      <c r="N119" s="69"/>
      <c r="P119" s="10" t="str">
        <f t="shared" si="3"/>
        <v>@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s="2" customFormat="1" ht="13.5" customHeight="1">
      <c r="A120" s="7">
        <v>114</v>
      </c>
      <c r="B120" s="7" t="b">
        <f t="shared" si="2"/>
        <v>0</v>
      </c>
      <c r="C120" s="63"/>
      <c r="D120" s="63"/>
      <c r="E120" s="64"/>
      <c r="F120" s="65"/>
      <c r="G120" s="66"/>
      <c r="H120" s="67"/>
      <c r="I120" s="68"/>
      <c r="J120" s="69"/>
      <c r="K120" s="67"/>
      <c r="L120" s="68"/>
      <c r="M120" s="68"/>
      <c r="N120" s="69"/>
      <c r="P120" s="10" t="str">
        <f t="shared" si="3"/>
        <v>@</v>
      </c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s="2" customFormat="1" ht="13.5" customHeight="1">
      <c r="A121" s="7">
        <v>115</v>
      </c>
      <c r="B121" s="7" t="b">
        <f t="shared" si="2"/>
        <v>0</v>
      </c>
      <c r="C121" s="63"/>
      <c r="D121" s="63"/>
      <c r="E121" s="64"/>
      <c r="F121" s="65"/>
      <c r="G121" s="66"/>
      <c r="H121" s="67"/>
      <c r="I121" s="68"/>
      <c r="J121" s="69"/>
      <c r="K121" s="67"/>
      <c r="L121" s="68"/>
      <c r="M121" s="68"/>
      <c r="N121" s="69"/>
      <c r="P121" s="10" t="str">
        <f t="shared" si="3"/>
        <v>@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s="2" customFormat="1" ht="13.5" customHeight="1">
      <c r="A122" s="7">
        <v>116</v>
      </c>
      <c r="B122" s="7" t="b">
        <f t="shared" si="2"/>
        <v>0</v>
      </c>
      <c r="C122" s="63"/>
      <c r="D122" s="63"/>
      <c r="E122" s="64"/>
      <c r="F122" s="65"/>
      <c r="G122" s="66"/>
      <c r="H122" s="67"/>
      <c r="I122" s="68"/>
      <c r="J122" s="69"/>
      <c r="K122" s="67"/>
      <c r="L122" s="68"/>
      <c r="M122" s="68"/>
      <c r="N122" s="69"/>
      <c r="P122" s="10" t="str">
        <f t="shared" si="3"/>
        <v>@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s="2" customFormat="1" ht="13.5" customHeight="1">
      <c r="A123" s="7">
        <v>117</v>
      </c>
      <c r="B123" s="7" t="b">
        <f t="shared" si="2"/>
        <v>0</v>
      </c>
      <c r="C123" s="63"/>
      <c r="D123" s="63"/>
      <c r="E123" s="64"/>
      <c r="F123" s="65"/>
      <c r="G123" s="66"/>
      <c r="H123" s="67"/>
      <c r="I123" s="68"/>
      <c r="J123" s="69"/>
      <c r="K123" s="67"/>
      <c r="L123" s="68"/>
      <c r="M123" s="68"/>
      <c r="N123" s="69"/>
      <c r="P123" s="10" t="str">
        <f t="shared" si="3"/>
        <v>@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s="2" customFormat="1" ht="13.5" customHeight="1">
      <c r="A124" s="7">
        <v>118</v>
      </c>
      <c r="B124" s="7" t="b">
        <f t="shared" si="2"/>
        <v>0</v>
      </c>
      <c r="C124" s="63"/>
      <c r="D124" s="63"/>
      <c r="E124" s="64"/>
      <c r="F124" s="65"/>
      <c r="G124" s="66"/>
      <c r="H124" s="67"/>
      <c r="I124" s="68"/>
      <c r="J124" s="69"/>
      <c r="K124" s="67"/>
      <c r="L124" s="68"/>
      <c r="M124" s="68"/>
      <c r="N124" s="69"/>
      <c r="P124" s="10" t="str">
        <f t="shared" si="3"/>
        <v>@</v>
      </c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s="2" customFormat="1" ht="13.5" customHeight="1">
      <c r="A125" s="7">
        <v>119</v>
      </c>
      <c r="B125" s="7" t="b">
        <f t="shared" si="2"/>
        <v>0</v>
      </c>
      <c r="C125" s="63"/>
      <c r="D125" s="63"/>
      <c r="E125" s="64"/>
      <c r="F125" s="65"/>
      <c r="G125" s="66"/>
      <c r="H125" s="67"/>
      <c r="I125" s="68"/>
      <c r="J125" s="69"/>
      <c r="K125" s="67"/>
      <c r="L125" s="68"/>
      <c r="M125" s="68"/>
      <c r="N125" s="69"/>
      <c r="P125" s="10" t="str">
        <f t="shared" si="3"/>
        <v>@</v>
      </c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s="2" customFormat="1" ht="13.5" customHeight="1">
      <c r="A126" s="7">
        <v>120</v>
      </c>
      <c r="B126" s="7" t="b">
        <f t="shared" si="2"/>
        <v>0</v>
      </c>
      <c r="C126" s="63"/>
      <c r="D126" s="63"/>
      <c r="E126" s="64"/>
      <c r="F126" s="65"/>
      <c r="G126" s="66"/>
      <c r="H126" s="67"/>
      <c r="I126" s="68"/>
      <c r="J126" s="69"/>
      <c r="K126" s="67"/>
      <c r="L126" s="68"/>
      <c r="M126" s="68"/>
      <c r="N126" s="69"/>
      <c r="P126" s="10" t="str">
        <f t="shared" si="3"/>
        <v>@</v>
      </c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s="2" customFormat="1" ht="13.5" customHeight="1">
      <c r="A127" s="7">
        <v>121</v>
      </c>
      <c r="B127" s="7" t="b">
        <f t="shared" si="2"/>
        <v>0</v>
      </c>
      <c r="C127" s="63"/>
      <c r="D127" s="63"/>
      <c r="E127" s="64"/>
      <c r="F127" s="65"/>
      <c r="G127" s="66"/>
      <c r="H127" s="67"/>
      <c r="I127" s="68"/>
      <c r="J127" s="69"/>
      <c r="K127" s="67"/>
      <c r="L127" s="68"/>
      <c r="M127" s="68"/>
      <c r="N127" s="69"/>
      <c r="P127" s="10" t="str">
        <f t="shared" si="3"/>
        <v>@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s="2" customFormat="1" ht="13.5" customHeight="1">
      <c r="A128" s="7">
        <v>122</v>
      </c>
      <c r="B128" s="7" t="b">
        <f t="shared" si="2"/>
        <v>0</v>
      </c>
      <c r="C128" s="63"/>
      <c r="D128" s="63"/>
      <c r="E128" s="64"/>
      <c r="F128" s="65"/>
      <c r="G128" s="66"/>
      <c r="H128" s="67"/>
      <c r="I128" s="68"/>
      <c r="J128" s="69"/>
      <c r="K128" s="67"/>
      <c r="L128" s="68"/>
      <c r="M128" s="68"/>
      <c r="N128" s="69"/>
      <c r="P128" s="10" t="str">
        <f t="shared" si="3"/>
        <v>@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s="2" customFormat="1" ht="13.5" customHeight="1">
      <c r="A129" s="7">
        <v>123</v>
      </c>
      <c r="B129" s="7" t="b">
        <f t="shared" si="2"/>
        <v>0</v>
      </c>
      <c r="C129" s="63"/>
      <c r="D129" s="63"/>
      <c r="E129" s="64"/>
      <c r="F129" s="65"/>
      <c r="G129" s="66"/>
      <c r="H129" s="67"/>
      <c r="I129" s="68"/>
      <c r="J129" s="69"/>
      <c r="K129" s="67"/>
      <c r="L129" s="68"/>
      <c r="M129" s="68"/>
      <c r="N129" s="69"/>
      <c r="P129" s="10" t="str">
        <f t="shared" si="3"/>
        <v>@</v>
      </c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s="2" customFormat="1" ht="13.5" customHeight="1">
      <c r="A130" s="7">
        <v>124</v>
      </c>
      <c r="B130" s="7" t="b">
        <f t="shared" si="2"/>
        <v>0</v>
      </c>
      <c r="C130" s="63"/>
      <c r="D130" s="63"/>
      <c r="E130" s="64"/>
      <c r="F130" s="65"/>
      <c r="G130" s="66"/>
      <c r="H130" s="67"/>
      <c r="I130" s="68"/>
      <c r="J130" s="69"/>
      <c r="K130" s="67"/>
      <c r="L130" s="68"/>
      <c r="M130" s="68"/>
      <c r="N130" s="69"/>
      <c r="P130" s="10" t="str">
        <f t="shared" si="3"/>
        <v>@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s="2" customFormat="1" ht="13.5" customHeight="1">
      <c r="A131" s="7">
        <v>125</v>
      </c>
      <c r="B131" s="7" t="b">
        <f t="shared" si="2"/>
        <v>0</v>
      </c>
      <c r="C131" s="63"/>
      <c r="D131" s="63"/>
      <c r="E131" s="64"/>
      <c r="F131" s="65"/>
      <c r="G131" s="66"/>
      <c r="H131" s="67"/>
      <c r="I131" s="68"/>
      <c r="J131" s="69"/>
      <c r="K131" s="67"/>
      <c r="L131" s="68"/>
      <c r="M131" s="68"/>
      <c r="N131" s="69"/>
      <c r="P131" s="10" t="str">
        <f t="shared" si="3"/>
        <v>@</v>
      </c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s="2" customFormat="1" ht="13.5" customHeight="1">
      <c r="A132" s="7">
        <v>126</v>
      </c>
      <c r="B132" s="7" t="b">
        <f t="shared" si="2"/>
        <v>0</v>
      </c>
      <c r="C132" s="63"/>
      <c r="D132" s="63"/>
      <c r="E132" s="64"/>
      <c r="F132" s="65"/>
      <c r="G132" s="66"/>
      <c r="H132" s="67"/>
      <c r="I132" s="68"/>
      <c r="J132" s="69"/>
      <c r="K132" s="67"/>
      <c r="L132" s="68"/>
      <c r="M132" s="68"/>
      <c r="N132" s="69"/>
      <c r="P132" s="10" t="str">
        <f t="shared" si="3"/>
        <v>@</v>
      </c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s="2" customFormat="1" ht="13.5" customHeight="1">
      <c r="A133" s="7">
        <v>127</v>
      </c>
      <c r="B133" s="7" t="b">
        <f t="shared" si="2"/>
        <v>0</v>
      </c>
      <c r="C133" s="63"/>
      <c r="D133" s="63"/>
      <c r="E133" s="64"/>
      <c r="F133" s="65"/>
      <c r="G133" s="66"/>
      <c r="H133" s="67"/>
      <c r="I133" s="68"/>
      <c r="J133" s="69"/>
      <c r="K133" s="67"/>
      <c r="L133" s="68"/>
      <c r="M133" s="68"/>
      <c r="N133" s="69"/>
      <c r="P133" s="10" t="str">
        <f t="shared" si="3"/>
        <v>@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s="2" customFormat="1" ht="13.5" customHeight="1">
      <c r="A134" s="7">
        <v>128</v>
      </c>
      <c r="B134" s="7" t="b">
        <f t="shared" si="2"/>
        <v>0</v>
      </c>
      <c r="C134" s="63"/>
      <c r="D134" s="63"/>
      <c r="E134" s="64"/>
      <c r="F134" s="65"/>
      <c r="G134" s="66"/>
      <c r="H134" s="67"/>
      <c r="I134" s="68"/>
      <c r="J134" s="69"/>
      <c r="K134" s="67"/>
      <c r="L134" s="68"/>
      <c r="M134" s="68"/>
      <c r="N134" s="69"/>
      <c r="P134" s="10" t="str">
        <f t="shared" si="3"/>
        <v>@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s="2" customFormat="1" ht="13.5" customHeight="1">
      <c r="A135" s="7">
        <v>129</v>
      </c>
      <c r="B135" s="7" t="b">
        <f t="shared" si="2"/>
        <v>0</v>
      </c>
      <c r="C135" s="63"/>
      <c r="D135" s="63"/>
      <c r="E135" s="64"/>
      <c r="F135" s="65"/>
      <c r="G135" s="66"/>
      <c r="H135" s="67"/>
      <c r="I135" s="68"/>
      <c r="J135" s="69"/>
      <c r="K135" s="67"/>
      <c r="L135" s="68"/>
      <c r="M135" s="68"/>
      <c r="N135" s="69"/>
      <c r="P135" s="10" t="str">
        <f t="shared" si="3"/>
        <v>@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s="2" customFormat="1" ht="13.5" customHeight="1">
      <c r="A136" s="7">
        <v>130</v>
      </c>
      <c r="B136" s="7" t="b">
        <f aca="true" t="shared" si="4" ref="B136:B199">IF($H$1="","",$H$1)</f>
        <v>0</v>
      </c>
      <c r="C136" s="63"/>
      <c r="D136" s="63"/>
      <c r="E136" s="64"/>
      <c r="F136" s="65"/>
      <c r="G136" s="66"/>
      <c r="H136" s="67"/>
      <c r="I136" s="68"/>
      <c r="J136" s="69"/>
      <c r="K136" s="67"/>
      <c r="L136" s="68"/>
      <c r="M136" s="68"/>
      <c r="N136" s="69"/>
      <c r="P136" s="10" t="str">
        <f aca="true" t="shared" si="5" ref="P136:P199">D136&amp;"@"&amp;E136</f>
        <v>@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s="2" customFormat="1" ht="13.5" customHeight="1">
      <c r="A137" s="7">
        <v>131</v>
      </c>
      <c r="B137" s="7" t="b">
        <f t="shared" si="4"/>
        <v>0</v>
      </c>
      <c r="C137" s="63"/>
      <c r="D137" s="63"/>
      <c r="E137" s="64"/>
      <c r="F137" s="65"/>
      <c r="G137" s="66"/>
      <c r="H137" s="67"/>
      <c r="I137" s="68"/>
      <c r="J137" s="69"/>
      <c r="K137" s="67"/>
      <c r="L137" s="68"/>
      <c r="M137" s="68"/>
      <c r="N137" s="69"/>
      <c r="P137" s="10" t="str">
        <f t="shared" si="5"/>
        <v>@</v>
      </c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s="2" customFormat="1" ht="13.5" customHeight="1">
      <c r="A138" s="7">
        <v>132</v>
      </c>
      <c r="B138" s="7" t="b">
        <f t="shared" si="4"/>
        <v>0</v>
      </c>
      <c r="C138" s="63"/>
      <c r="D138" s="63"/>
      <c r="E138" s="64"/>
      <c r="F138" s="65"/>
      <c r="G138" s="66"/>
      <c r="H138" s="67"/>
      <c r="I138" s="68"/>
      <c r="J138" s="69"/>
      <c r="K138" s="67"/>
      <c r="L138" s="68"/>
      <c r="M138" s="68"/>
      <c r="N138" s="69"/>
      <c r="P138" s="10" t="str">
        <f t="shared" si="5"/>
        <v>@</v>
      </c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s="2" customFormat="1" ht="13.5" customHeight="1">
      <c r="A139" s="7">
        <v>133</v>
      </c>
      <c r="B139" s="7" t="b">
        <f t="shared" si="4"/>
        <v>0</v>
      </c>
      <c r="C139" s="63"/>
      <c r="D139" s="63"/>
      <c r="E139" s="64"/>
      <c r="F139" s="65"/>
      <c r="G139" s="66"/>
      <c r="H139" s="67"/>
      <c r="I139" s="68"/>
      <c r="J139" s="69"/>
      <c r="K139" s="67"/>
      <c r="L139" s="68"/>
      <c r="M139" s="68"/>
      <c r="N139" s="69"/>
      <c r="P139" s="10" t="str">
        <f t="shared" si="5"/>
        <v>@</v>
      </c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s="2" customFormat="1" ht="13.5" customHeight="1">
      <c r="A140" s="7">
        <v>134</v>
      </c>
      <c r="B140" s="7" t="b">
        <f t="shared" si="4"/>
        <v>0</v>
      </c>
      <c r="C140" s="63"/>
      <c r="D140" s="63"/>
      <c r="E140" s="64"/>
      <c r="F140" s="65"/>
      <c r="G140" s="66"/>
      <c r="H140" s="67"/>
      <c r="I140" s="68"/>
      <c r="J140" s="69"/>
      <c r="K140" s="67"/>
      <c r="L140" s="68"/>
      <c r="M140" s="68"/>
      <c r="N140" s="69"/>
      <c r="P140" s="10" t="str">
        <f t="shared" si="5"/>
        <v>@</v>
      </c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s="2" customFormat="1" ht="13.5" customHeight="1">
      <c r="A141" s="7">
        <v>135</v>
      </c>
      <c r="B141" s="7" t="b">
        <f t="shared" si="4"/>
        <v>0</v>
      </c>
      <c r="C141" s="63"/>
      <c r="D141" s="63"/>
      <c r="E141" s="64"/>
      <c r="F141" s="65"/>
      <c r="G141" s="66"/>
      <c r="H141" s="67"/>
      <c r="I141" s="68"/>
      <c r="J141" s="69"/>
      <c r="K141" s="67"/>
      <c r="L141" s="68"/>
      <c r="M141" s="68"/>
      <c r="N141" s="69"/>
      <c r="P141" s="10" t="str">
        <f t="shared" si="5"/>
        <v>@</v>
      </c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s="2" customFormat="1" ht="13.5" customHeight="1">
      <c r="A142" s="7">
        <v>136</v>
      </c>
      <c r="B142" s="7" t="b">
        <f t="shared" si="4"/>
        <v>0</v>
      </c>
      <c r="C142" s="63"/>
      <c r="D142" s="63"/>
      <c r="E142" s="64"/>
      <c r="F142" s="65"/>
      <c r="G142" s="66"/>
      <c r="H142" s="67"/>
      <c r="I142" s="68"/>
      <c r="J142" s="69"/>
      <c r="K142" s="67"/>
      <c r="L142" s="68"/>
      <c r="M142" s="68"/>
      <c r="N142" s="69"/>
      <c r="P142" s="10" t="str">
        <f t="shared" si="5"/>
        <v>@</v>
      </c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s="2" customFormat="1" ht="13.5" customHeight="1">
      <c r="A143" s="7">
        <v>137</v>
      </c>
      <c r="B143" s="7" t="b">
        <f t="shared" si="4"/>
        <v>0</v>
      </c>
      <c r="C143" s="63"/>
      <c r="D143" s="63"/>
      <c r="E143" s="64"/>
      <c r="F143" s="65"/>
      <c r="G143" s="66"/>
      <c r="H143" s="67"/>
      <c r="I143" s="68"/>
      <c r="J143" s="69"/>
      <c r="K143" s="67"/>
      <c r="L143" s="68"/>
      <c r="M143" s="68"/>
      <c r="N143" s="69"/>
      <c r="P143" s="10" t="str">
        <f t="shared" si="5"/>
        <v>@</v>
      </c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s="2" customFormat="1" ht="13.5" customHeight="1">
      <c r="A144" s="7">
        <v>138</v>
      </c>
      <c r="B144" s="7" t="b">
        <f t="shared" si="4"/>
        <v>0</v>
      </c>
      <c r="C144" s="63"/>
      <c r="D144" s="63"/>
      <c r="E144" s="64"/>
      <c r="F144" s="65"/>
      <c r="G144" s="66"/>
      <c r="H144" s="67"/>
      <c r="I144" s="68"/>
      <c r="J144" s="69"/>
      <c r="K144" s="67"/>
      <c r="L144" s="68"/>
      <c r="M144" s="68"/>
      <c r="N144" s="69"/>
      <c r="P144" s="10" t="str">
        <f t="shared" si="5"/>
        <v>@</v>
      </c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s="2" customFormat="1" ht="13.5" customHeight="1">
      <c r="A145" s="7">
        <v>139</v>
      </c>
      <c r="B145" s="7" t="b">
        <f t="shared" si="4"/>
        <v>0</v>
      </c>
      <c r="C145" s="63"/>
      <c r="D145" s="63"/>
      <c r="E145" s="64"/>
      <c r="F145" s="65"/>
      <c r="G145" s="66"/>
      <c r="H145" s="67"/>
      <c r="I145" s="68"/>
      <c r="J145" s="69"/>
      <c r="K145" s="67"/>
      <c r="L145" s="68"/>
      <c r="M145" s="68"/>
      <c r="N145" s="69"/>
      <c r="P145" s="10" t="str">
        <f t="shared" si="5"/>
        <v>@</v>
      </c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s="2" customFormat="1" ht="13.5" customHeight="1">
      <c r="A146" s="7">
        <v>140</v>
      </c>
      <c r="B146" s="7" t="b">
        <f t="shared" si="4"/>
        <v>0</v>
      </c>
      <c r="C146" s="63"/>
      <c r="D146" s="63"/>
      <c r="E146" s="64"/>
      <c r="F146" s="65"/>
      <c r="G146" s="66"/>
      <c r="H146" s="67"/>
      <c r="I146" s="68"/>
      <c r="J146" s="69"/>
      <c r="K146" s="67"/>
      <c r="L146" s="68"/>
      <c r="M146" s="68"/>
      <c r="N146" s="69"/>
      <c r="P146" s="10" t="str">
        <f t="shared" si="5"/>
        <v>@</v>
      </c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s="2" customFormat="1" ht="13.5" customHeight="1">
      <c r="A147" s="7">
        <v>141</v>
      </c>
      <c r="B147" s="7" t="b">
        <f t="shared" si="4"/>
        <v>0</v>
      </c>
      <c r="C147" s="63"/>
      <c r="D147" s="63"/>
      <c r="E147" s="64"/>
      <c r="F147" s="65"/>
      <c r="G147" s="66"/>
      <c r="H147" s="67"/>
      <c r="I147" s="68"/>
      <c r="J147" s="69"/>
      <c r="K147" s="67"/>
      <c r="L147" s="68"/>
      <c r="M147" s="68"/>
      <c r="N147" s="69"/>
      <c r="P147" s="10" t="str">
        <f t="shared" si="5"/>
        <v>@</v>
      </c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s="2" customFormat="1" ht="13.5" customHeight="1">
      <c r="A148" s="7">
        <v>142</v>
      </c>
      <c r="B148" s="7" t="b">
        <f t="shared" si="4"/>
        <v>0</v>
      </c>
      <c r="C148" s="63"/>
      <c r="D148" s="63"/>
      <c r="E148" s="64"/>
      <c r="F148" s="65"/>
      <c r="G148" s="66"/>
      <c r="H148" s="67"/>
      <c r="I148" s="68"/>
      <c r="J148" s="69"/>
      <c r="K148" s="67"/>
      <c r="L148" s="68"/>
      <c r="M148" s="68"/>
      <c r="N148" s="69"/>
      <c r="P148" s="10" t="str">
        <f t="shared" si="5"/>
        <v>@</v>
      </c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s="2" customFormat="1" ht="13.5" customHeight="1">
      <c r="A149" s="7">
        <v>143</v>
      </c>
      <c r="B149" s="7" t="b">
        <f t="shared" si="4"/>
        <v>0</v>
      </c>
      <c r="C149" s="63"/>
      <c r="D149" s="63"/>
      <c r="E149" s="64"/>
      <c r="F149" s="65"/>
      <c r="G149" s="66"/>
      <c r="H149" s="67"/>
      <c r="I149" s="68"/>
      <c r="J149" s="69"/>
      <c r="K149" s="67"/>
      <c r="L149" s="68"/>
      <c r="M149" s="68"/>
      <c r="N149" s="69"/>
      <c r="P149" s="10" t="str">
        <f t="shared" si="5"/>
        <v>@</v>
      </c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s="2" customFormat="1" ht="13.5" customHeight="1">
      <c r="A150" s="7">
        <v>144</v>
      </c>
      <c r="B150" s="7" t="b">
        <f t="shared" si="4"/>
        <v>0</v>
      </c>
      <c r="C150" s="63"/>
      <c r="D150" s="63"/>
      <c r="E150" s="64"/>
      <c r="F150" s="65"/>
      <c r="G150" s="66"/>
      <c r="H150" s="67"/>
      <c r="I150" s="68"/>
      <c r="J150" s="69"/>
      <c r="K150" s="67"/>
      <c r="L150" s="68"/>
      <c r="M150" s="68"/>
      <c r="N150" s="69"/>
      <c r="P150" s="10" t="str">
        <f t="shared" si="5"/>
        <v>@</v>
      </c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s="2" customFormat="1" ht="13.5" customHeight="1">
      <c r="A151" s="7">
        <v>145</v>
      </c>
      <c r="B151" s="7" t="b">
        <f t="shared" si="4"/>
        <v>0</v>
      </c>
      <c r="C151" s="63"/>
      <c r="D151" s="63"/>
      <c r="E151" s="64"/>
      <c r="F151" s="65"/>
      <c r="G151" s="66"/>
      <c r="H151" s="67"/>
      <c r="I151" s="68"/>
      <c r="J151" s="69"/>
      <c r="K151" s="67"/>
      <c r="L151" s="68"/>
      <c r="M151" s="68"/>
      <c r="N151" s="69"/>
      <c r="P151" s="10" t="str">
        <f t="shared" si="5"/>
        <v>@</v>
      </c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s="2" customFormat="1" ht="13.5" customHeight="1">
      <c r="A152" s="7">
        <v>146</v>
      </c>
      <c r="B152" s="7" t="b">
        <f t="shared" si="4"/>
        <v>0</v>
      </c>
      <c r="C152" s="63"/>
      <c r="D152" s="63"/>
      <c r="E152" s="64"/>
      <c r="F152" s="65"/>
      <c r="G152" s="66"/>
      <c r="H152" s="67"/>
      <c r="I152" s="68"/>
      <c r="J152" s="69"/>
      <c r="K152" s="67"/>
      <c r="L152" s="68"/>
      <c r="M152" s="68"/>
      <c r="N152" s="69"/>
      <c r="P152" s="10" t="str">
        <f t="shared" si="5"/>
        <v>@</v>
      </c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s="2" customFormat="1" ht="13.5" customHeight="1">
      <c r="A153" s="7">
        <v>147</v>
      </c>
      <c r="B153" s="7" t="b">
        <f t="shared" si="4"/>
        <v>0</v>
      </c>
      <c r="C153" s="63"/>
      <c r="D153" s="63"/>
      <c r="E153" s="64"/>
      <c r="F153" s="65"/>
      <c r="G153" s="66"/>
      <c r="H153" s="67"/>
      <c r="I153" s="68"/>
      <c r="J153" s="69"/>
      <c r="K153" s="67"/>
      <c r="L153" s="68"/>
      <c r="M153" s="68"/>
      <c r="N153" s="69"/>
      <c r="P153" s="10" t="str">
        <f t="shared" si="5"/>
        <v>@</v>
      </c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s="2" customFormat="1" ht="13.5" customHeight="1">
      <c r="A154" s="7">
        <v>148</v>
      </c>
      <c r="B154" s="7" t="b">
        <f t="shared" si="4"/>
        <v>0</v>
      </c>
      <c r="C154" s="63"/>
      <c r="D154" s="63"/>
      <c r="E154" s="64"/>
      <c r="F154" s="65"/>
      <c r="G154" s="66"/>
      <c r="H154" s="67"/>
      <c r="I154" s="68"/>
      <c r="J154" s="69"/>
      <c r="K154" s="67"/>
      <c r="L154" s="68"/>
      <c r="M154" s="68"/>
      <c r="N154" s="69"/>
      <c r="P154" s="10" t="str">
        <f t="shared" si="5"/>
        <v>@</v>
      </c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s="2" customFormat="1" ht="13.5" customHeight="1">
      <c r="A155" s="7">
        <v>149</v>
      </c>
      <c r="B155" s="7" t="b">
        <f t="shared" si="4"/>
        <v>0</v>
      </c>
      <c r="C155" s="63"/>
      <c r="D155" s="63"/>
      <c r="E155" s="64"/>
      <c r="F155" s="65"/>
      <c r="G155" s="66"/>
      <c r="H155" s="67"/>
      <c r="I155" s="68"/>
      <c r="J155" s="69"/>
      <c r="K155" s="67"/>
      <c r="L155" s="68"/>
      <c r="M155" s="68"/>
      <c r="N155" s="69"/>
      <c r="P155" s="10" t="str">
        <f t="shared" si="5"/>
        <v>@</v>
      </c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s="2" customFormat="1" ht="13.5" customHeight="1">
      <c r="A156" s="7">
        <v>150</v>
      </c>
      <c r="B156" s="7" t="b">
        <f t="shared" si="4"/>
        <v>0</v>
      </c>
      <c r="C156" s="63"/>
      <c r="D156" s="63"/>
      <c r="E156" s="64"/>
      <c r="F156" s="65"/>
      <c r="G156" s="66"/>
      <c r="H156" s="67"/>
      <c r="I156" s="68"/>
      <c r="J156" s="69"/>
      <c r="K156" s="67"/>
      <c r="L156" s="68"/>
      <c r="M156" s="68"/>
      <c r="N156" s="69"/>
      <c r="P156" s="10" t="str">
        <f t="shared" si="5"/>
        <v>@</v>
      </c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s="2" customFormat="1" ht="13.5" customHeight="1">
      <c r="A157" s="7">
        <v>151</v>
      </c>
      <c r="B157" s="7" t="b">
        <f t="shared" si="4"/>
        <v>0</v>
      </c>
      <c r="C157" s="63"/>
      <c r="D157" s="63"/>
      <c r="E157" s="64"/>
      <c r="F157" s="65"/>
      <c r="G157" s="66"/>
      <c r="H157" s="67"/>
      <c r="I157" s="68"/>
      <c r="J157" s="69"/>
      <c r="K157" s="67"/>
      <c r="L157" s="68"/>
      <c r="M157" s="68"/>
      <c r="N157" s="69"/>
      <c r="P157" s="10" t="str">
        <f t="shared" si="5"/>
        <v>@</v>
      </c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s="2" customFormat="1" ht="13.5" customHeight="1">
      <c r="A158" s="7">
        <v>152</v>
      </c>
      <c r="B158" s="7" t="b">
        <f t="shared" si="4"/>
        <v>0</v>
      </c>
      <c r="C158" s="63"/>
      <c r="D158" s="63"/>
      <c r="E158" s="64"/>
      <c r="F158" s="65"/>
      <c r="G158" s="66"/>
      <c r="H158" s="67"/>
      <c r="I158" s="68"/>
      <c r="J158" s="69"/>
      <c r="K158" s="67"/>
      <c r="L158" s="68"/>
      <c r="M158" s="68"/>
      <c r="N158" s="69"/>
      <c r="P158" s="10" t="str">
        <f t="shared" si="5"/>
        <v>@</v>
      </c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s="2" customFormat="1" ht="13.5" customHeight="1">
      <c r="A159" s="7">
        <v>153</v>
      </c>
      <c r="B159" s="7" t="b">
        <f t="shared" si="4"/>
        <v>0</v>
      </c>
      <c r="C159" s="63"/>
      <c r="D159" s="63"/>
      <c r="E159" s="64"/>
      <c r="F159" s="65"/>
      <c r="G159" s="66"/>
      <c r="H159" s="67"/>
      <c r="I159" s="68"/>
      <c r="J159" s="69"/>
      <c r="K159" s="67"/>
      <c r="L159" s="68"/>
      <c r="M159" s="68"/>
      <c r="N159" s="69"/>
      <c r="P159" s="10" t="str">
        <f t="shared" si="5"/>
        <v>@</v>
      </c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s="2" customFormat="1" ht="13.5" customHeight="1">
      <c r="A160" s="7">
        <v>154</v>
      </c>
      <c r="B160" s="7" t="b">
        <f t="shared" si="4"/>
        <v>0</v>
      </c>
      <c r="C160" s="63"/>
      <c r="D160" s="63"/>
      <c r="E160" s="64"/>
      <c r="F160" s="65"/>
      <c r="G160" s="66"/>
      <c r="H160" s="67"/>
      <c r="I160" s="68"/>
      <c r="J160" s="69"/>
      <c r="K160" s="67"/>
      <c r="L160" s="68"/>
      <c r="M160" s="68"/>
      <c r="N160" s="69"/>
      <c r="P160" s="10" t="str">
        <f t="shared" si="5"/>
        <v>@</v>
      </c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s="2" customFormat="1" ht="13.5" customHeight="1">
      <c r="A161" s="7">
        <v>155</v>
      </c>
      <c r="B161" s="7" t="b">
        <f t="shared" si="4"/>
        <v>0</v>
      </c>
      <c r="C161" s="63"/>
      <c r="D161" s="63"/>
      <c r="E161" s="64"/>
      <c r="F161" s="65"/>
      <c r="G161" s="66"/>
      <c r="H161" s="67"/>
      <c r="I161" s="68"/>
      <c r="J161" s="69"/>
      <c r="K161" s="67"/>
      <c r="L161" s="68"/>
      <c r="M161" s="68"/>
      <c r="N161" s="69"/>
      <c r="P161" s="10" t="str">
        <f t="shared" si="5"/>
        <v>@</v>
      </c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s="2" customFormat="1" ht="13.5" customHeight="1">
      <c r="A162" s="7">
        <v>156</v>
      </c>
      <c r="B162" s="7" t="b">
        <f t="shared" si="4"/>
        <v>0</v>
      </c>
      <c r="C162" s="63"/>
      <c r="D162" s="63"/>
      <c r="E162" s="64"/>
      <c r="F162" s="65"/>
      <c r="G162" s="66"/>
      <c r="H162" s="67"/>
      <c r="I162" s="68"/>
      <c r="J162" s="69"/>
      <c r="K162" s="67"/>
      <c r="L162" s="68"/>
      <c r="M162" s="68"/>
      <c r="N162" s="69"/>
      <c r="P162" s="10" t="str">
        <f t="shared" si="5"/>
        <v>@</v>
      </c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s="2" customFormat="1" ht="13.5" customHeight="1">
      <c r="A163" s="7">
        <v>157</v>
      </c>
      <c r="B163" s="7" t="b">
        <f t="shared" si="4"/>
        <v>0</v>
      </c>
      <c r="C163" s="63"/>
      <c r="D163" s="63"/>
      <c r="E163" s="64"/>
      <c r="F163" s="65"/>
      <c r="G163" s="66"/>
      <c r="H163" s="67"/>
      <c r="I163" s="68"/>
      <c r="J163" s="69"/>
      <c r="K163" s="67"/>
      <c r="L163" s="68"/>
      <c r="M163" s="68"/>
      <c r="N163" s="69"/>
      <c r="P163" s="10" t="str">
        <f t="shared" si="5"/>
        <v>@</v>
      </c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s="2" customFormat="1" ht="13.5" customHeight="1">
      <c r="A164" s="7">
        <v>158</v>
      </c>
      <c r="B164" s="7" t="b">
        <f t="shared" si="4"/>
        <v>0</v>
      </c>
      <c r="C164" s="63"/>
      <c r="D164" s="63"/>
      <c r="E164" s="64"/>
      <c r="F164" s="65"/>
      <c r="G164" s="66"/>
      <c r="H164" s="67"/>
      <c r="I164" s="68"/>
      <c r="J164" s="69"/>
      <c r="K164" s="67"/>
      <c r="L164" s="68"/>
      <c r="M164" s="68"/>
      <c r="N164" s="69"/>
      <c r="P164" s="10" t="str">
        <f t="shared" si="5"/>
        <v>@</v>
      </c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s="2" customFormat="1" ht="13.5" customHeight="1">
      <c r="A165" s="7">
        <v>159</v>
      </c>
      <c r="B165" s="7" t="b">
        <f t="shared" si="4"/>
        <v>0</v>
      </c>
      <c r="C165" s="63"/>
      <c r="D165" s="63"/>
      <c r="E165" s="64"/>
      <c r="F165" s="65"/>
      <c r="G165" s="66"/>
      <c r="H165" s="67"/>
      <c r="I165" s="68"/>
      <c r="J165" s="69"/>
      <c r="K165" s="67"/>
      <c r="L165" s="68"/>
      <c r="M165" s="68"/>
      <c r="N165" s="69"/>
      <c r="P165" s="10" t="str">
        <f t="shared" si="5"/>
        <v>@</v>
      </c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s="2" customFormat="1" ht="13.5" customHeight="1">
      <c r="A166" s="7">
        <v>160</v>
      </c>
      <c r="B166" s="7" t="b">
        <f t="shared" si="4"/>
        <v>0</v>
      </c>
      <c r="C166" s="63"/>
      <c r="D166" s="63"/>
      <c r="E166" s="64"/>
      <c r="F166" s="65"/>
      <c r="G166" s="66"/>
      <c r="H166" s="67"/>
      <c r="I166" s="68"/>
      <c r="J166" s="69"/>
      <c r="K166" s="67"/>
      <c r="L166" s="68"/>
      <c r="M166" s="68"/>
      <c r="N166" s="69"/>
      <c r="P166" s="10" t="str">
        <f t="shared" si="5"/>
        <v>@</v>
      </c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s="2" customFormat="1" ht="13.5" customHeight="1">
      <c r="A167" s="7">
        <v>161</v>
      </c>
      <c r="B167" s="7" t="b">
        <f t="shared" si="4"/>
        <v>0</v>
      </c>
      <c r="C167" s="63"/>
      <c r="D167" s="63"/>
      <c r="E167" s="64"/>
      <c r="F167" s="65"/>
      <c r="G167" s="66"/>
      <c r="H167" s="67"/>
      <c r="I167" s="68"/>
      <c r="J167" s="69"/>
      <c r="K167" s="67"/>
      <c r="L167" s="68"/>
      <c r="M167" s="68"/>
      <c r="N167" s="69"/>
      <c r="P167" s="10" t="str">
        <f t="shared" si="5"/>
        <v>@</v>
      </c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s="2" customFormat="1" ht="13.5" customHeight="1">
      <c r="A168" s="7">
        <v>162</v>
      </c>
      <c r="B168" s="7" t="b">
        <f t="shared" si="4"/>
        <v>0</v>
      </c>
      <c r="C168" s="63"/>
      <c r="D168" s="63"/>
      <c r="E168" s="64"/>
      <c r="F168" s="65"/>
      <c r="G168" s="66"/>
      <c r="H168" s="67"/>
      <c r="I168" s="68"/>
      <c r="J168" s="69"/>
      <c r="K168" s="67"/>
      <c r="L168" s="68"/>
      <c r="M168" s="68"/>
      <c r="N168" s="69"/>
      <c r="P168" s="10" t="str">
        <f t="shared" si="5"/>
        <v>@</v>
      </c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s="2" customFormat="1" ht="13.5" customHeight="1">
      <c r="A169" s="7">
        <v>163</v>
      </c>
      <c r="B169" s="7" t="b">
        <f t="shared" si="4"/>
        <v>0</v>
      </c>
      <c r="C169" s="63"/>
      <c r="D169" s="63"/>
      <c r="E169" s="64"/>
      <c r="F169" s="65"/>
      <c r="G169" s="66"/>
      <c r="H169" s="67"/>
      <c r="I169" s="68"/>
      <c r="J169" s="69"/>
      <c r="K169" s="67"/>
      <c r="L169" s="68"/>
      <c r="M169" s="68"/>
      <c r="N169" s="69"/>
      <c r="P169" s="10" t="str">
        <f t="shared" si="5"/>
        <v>@</v>
      </c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s="2" customFormat="1" ht="13.5" customHeight="1">
      <c r="A170" s="7">
        <v>164</v>
      </c>
      <c r="B170" s="7" t="b">
        <f t="shared" si="4"/>
        <v>0</v>
      </c>
      <c r="C170" s="63"/>
      <c r="D170" s="63"/>
      <c r="E170" s="64"/>
      <c r="F170" s="65"/>
      <c r="G170" s="66"/>
      <c r="H170" s="67"/>
      <c r="I170" s="68"/>
      <c r="J170" s="69"/>
      <c r="K170" s="67"/>
      <c r="L170" s="68"/>
      <c r="M170" s="68"/>
      <c r="N170" s="69"/>
      <c r="P170" s="10" t="str">
        <f t="shared" si="5"/>
        <v>@</v>
      </c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s="2" customFormat="1" ht="13.5" customHeight="1">
      <c r="A171" s="7">
        <v>165</v>
      </c>
      <c r="B171" s="7" t="b">
        <f t="shared" si="4"/>
        <v>0</v>
      </c>
      <c r="C171" s="63"/>
      <c r="D171" s="63"/>
      <c r="E171" s="64"/>
      <c r="F171" s="65"/>
      <c r="G171" s="66"/>
      <c r="H171" s="67"/>
      <c r="I171" s="68"/>
      <c r="J171" s="69"/>
      <c r="K171" s="67"/>
      <c r="L171" s="68"/>
      <c r="M171" s="68"/>
      <c r="N171" s="69"/>
      <c r="P171" s="10" t="str">
        <f t="shared" si="5"/>
        <v>@</v>
      </c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s="2" customFormat="1" ht="13.5" customHeight="1">
      <c r="A172" s="7">
        <v>166</v>
      </c>
      <c r="B172" s="7" t="b">
        <f t="shared" si="4"/>
        <v>0</v>
      </c>
      <c r="C172" s="63"/>
      <c r="D172" s="63"/>
      <c r="E172" s="64"/>
      <c r="F172" s="65"/>
      <c r="G172" s="66"/>
      <c r="H172" s="67"/>
      <c r="I172" s="68"/>
      <c r="J172" s="69"/>
      <c r="K172" s="67"/>
      <c r="L172" s="68"/>
      <c r="M172" s="68"/>
      <c r="N172" s="69"/>
      <c r="P172" s="10" t="str">
        <f t="shared" si="5"/>
        <v>@</v>
      </c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s="2" customFormat="1" ht="13.5" customHeight="1">
      <c r="A173" s="7">
        <v>167</v>
      </c>
      <c r="B173" s="7" t="b">
        <f t="shared" si="4"/>
        <v>0</v>
      </c>
      <c r="C173" s="63"/>
      <c r="D173" s="63"/>
      <c r="E173" s="64"/>
      <c r="F173" s="65"/>
      <c r="G173" s="66"/>
      <c r="H173" s="67"/>
      <c r="I173" s="68"/>
      <c r="J173" s="69"/>
      <c r="K173" s="67"/>
      <c r="L173" s="68"/>
      <c r="M173" s="68"/>
      <c r="N173" s="69"/>
      <c r="P173" s="10" t="str">
        <f t="shared" si="5"/>
        <v>@</v>
      </c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s="2" customFormat="1" ht="13.5" customHeight="1">
      <c r="A174" s="7">
        <v>168</v>
      </c>
      <c r="B174" s="7" t="b">
        <f t="shared" si="4"/>
        <v>0</v>
      </c>
      <c r="C174" s="63"/>
      <c r="D174" s="63"/>
      <c r="E174" s="64"/>
      <c r="F174" s="65"/>
      <c r="G174" s="66"/>
      <c r="H174" s="67"/>
      <c r="I174" s="68"/>
      <c r="J174" s="69"/>
      <c r="K174" s="67"/>
      <c r="L174" s="68"/>
      <c r="M174" s="68"/>
      <c r="N174" s="69"/>
      <c r="P174" s="10" t="str">
        <f t="shared" si="5"/>
        <v>@</v>
      </c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s="2" customFormat="1" ht="13.5" customHeight="1">
      <c r="A175" s="7">
        <v>169</v>
      </c>
      <c r="B175" s="7" t="b">
        <f t="shared" si="4"/>
        <v>0</v>
      </c>
      <c r="C175" s="63"/>
      <c r="D175" s="63"/>
      <c r="E175" s="64"/>
      <c r="F175" s="65"/>
      <c r="G175" s="66"/>
      <c r="H175" s="67"/>
      <c r="I175" s="68"/>
      <c r="J175" s="69"/>
      <c r="K175" s="67"/>
      <c r="L175" s="68"/>
      <c r="M175" s="68"/>
      <c r="N175" s="69"/>
      <c r="P175" s="10" t="str">
        <f t="shared" si="5"/>
        <v>@</v>
      </c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s="2" customFormat="1" ht="13.5" customHeight="1">
      <c r="A176" s="7">
        <v>170</v>
      </c>
      <c r="B176" s="7" t="b">
        <f t="shared" si="4"/>
        <v>0</v>
      </c>
      <c r="C176" s="63"/>
      <c r="D176" s="63"/>
      <c r="E176" s="64"/>
      <c r="F176" s="65"/>
      <c r="G176" s="66"/>
      <c r="H176" s="67"/>
      <c r="I176" s="68"/>
      <c r="J176" s="69"/>
      <c r="K176" s="67"/>
      <c r="L176" s="68"/>
      <c r="M176" s="68"/>
      <c r="N176" s="69"/>
      <c r="P176" s="10" t="str">
        <f t="shared" si="5"/>
        <v>@</v>
      </c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s="2" customFormat="1" ht="13.5" customHeight="1">
      <c r="A177" s="7">
        <v>171</v>
      </c>
      <c r="B177" s="7" t="b">
        <f t="shared" si="4"/>
        <v>0</v>
      </c>
      <c r="C177" s="63"/>
      <c r="D177" s="63"/>
      <c r="E177" s="64"/>
      <c r="F177" s="65"/>
      <c r="G177" s="66"/>
      <c r="H177" s="67"/>
      <c r="I177" s="68"/>
      <c r="J177" s="69"/>
      <c r="K177" s="67"/>
      <c r="L177" s="68"/>
      <c r="M177" s="68"/>
      <c r="N177" s="69"/>
      <c r="P177" s="10" t="str">
        <f t="shared" si="5"/>
        <v>@</v>
      </c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s="2" customFormat="1" ht="13.5" customHeight="1">
      <c r="A178" s="7">
        <v>172</v>
      </c>
      <c r="B178" s="7" t="b">
        <f t="shared" si="4"/>
        <v>0</v>
      </c>
      <c r="C178" s="63"/>
      <c r="D178" s="63"/>
      <c r="E178" s="64"/>
      <c r="F178" s="65"/>
      <c r="G178" s="66"/>
      <c r="H178" s="67"/>
      <c r="I178" s="68"/>
      <c r="J178" s="69"/>
      <c r="K178" s="67"/>
      <c r="L178" s="68"/>
      <c r="M178" s="68"/>
      <c r="N178" s="69"/>
      <c r="P178" s="10" t="str">
        <f t="shared" si="5"/>
        <v>@</v>
      </c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s="2" customFormat="1" ht="13.5" customHeight="1">
      <c r="A179" s="7">
        <v>173</v>
      </c>
      <c r="B179" s="7" t="b">
        <f t="shared" si="4"/>
        <v>0</v>
      </c>
      <c r="C179" s="63"/>
      <c r="D179" s="63"/>
      <c r="E179" s="64"/>
      <c r="F179" s="65"/>
      <c r="G179" s="66"/>
      <c r="H179" s="67"/>
      <c r="I179" s="68"/>
      <c r="J179" s="69"/>
      <c r="K179" s="67"/>
      <c r="L179" s="68"/>
      <c r="M179" s="68"/>
      <c r="N179" s="69"/>
      <c r="P179" s="10" t="str">
        <f t="shared" si="5"/>
        <v>@</v>
      </c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s="2" customFormat="1" ht="13.5" customHeight="1">
      <c r="A180" s="7">
        <v>174</v>
      </c>
      <c r="B180" s="7" t="b">
        <f t="shared" si="4"/>
        <v>0</v>
      </c>
      <c r="C180" s="63"/>
      <c r="D180" s="63"/>
      <c r="E180" s="64"/>
      <c r="F180" s="65"/>
      <c r="G180" s="66"/>
      <c r="H180" s="67"/>
      <c r="I180" s="68"/>
      <c r="J180" s="69"/>
      <c r="K180" s="67"/>
      <c r="L180" s="68"/>
      <c r="M180" s="68"/>
      <c r="N180" s="69"/>
      <c r="P180" s="10" t="str">
        <f t="shared" si="5"/>
        <v>@</v>
      </c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s="2" customFormat="1" ht="13.5" customHeight="1">
      <c r="A181" s="7">
        <v>175</v>
      </c>
      <c r="B181" s="7" t="b">
        <f t="shared" si="4"/>
        <v>0</v>
      </c>
      <c r="C181" s="63"/>
      <c r="D181" s="63"/>
      <c r="E181" s="64"/>
      <c r="F181" s="65"/>
      <c r="G181" s="66"/>
      <c r="H181" s="67"/>
      <c r="I181" s="68"/>
      <c r="J181" s="69"/>
      <c r="K181" s="67"/>
      <c r="L181" s="68"/>
      <c r="M181" s="68"/>
      <c r="N181" s="69"/>
      <c r="P181" s="10" t="str">
        <f t="shared" si="5"/>
        <v>@</v>
      </c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s="2" customFormat="1" ht="13.5" customHeight="1">
      <c r="A182" s="7">
        <v>176</v>
      </c>
      <c r="B182" s="7" t="b">
        <f t="shared" si="4"/>
        <v>0</v>
      </c>
      <c r="C182" s="63"/>
      <c r="D182" s="63"/>
      <c r="E182" s="64"/>
      <c r="F182" s="65"/>
      <c r="G182" s="66"/>
      <c r="H182" s="67"/>
      <c r="I182" s="68"/>
      <c r="J182" s="69"/>
      <c r="K182" s="67"/>
      <c r="L182" s="68"/>
      <c r="M182" s="68"/>
      <c r="N182" s="69"/>
      <c r="P182" s="10" t="str">
        <f t="shared" si="5"/>
        <v>@</v>
      </c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s="2" customFormat="1" ht="13.5" customHeight="1">
      <c r="A183" s="7">
        <v>177</v>
      </c>
      <c r="B183" s="7" t="b">
        <f t="shared" si="4"/>
        <v>0</v>
      </c>
      <c r="C183" s="63"/>
      <c r="D183" s="63"/>
      <c r="E183" s="64"/>
      <c r="F183" s="65"/>
      <c r="G183" s="66"/>
      <c r="H183" s="67"/>
      <c r="I183" s="68"/>
      <c r="J183" s="69"/>
      <c r="K183" s="67"/>
      <c r="L183" s="68"/>
      <c r="M183" s="68"/>
      <c r="N183" s="69"/>
      <c r="P183" s="10" t="str">
        <f t="shared" si="5"/>
        <v>@</v>
      </c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s="2" customFormat="1" ht="13.5" customHeight="1">
      <c r="A184" s="7">
        <v>178</v>
      </c>
      <c r="B184" s="7" t="b">
        <f t="shared" si="4"/>
        <v>0</v>
      </c>
      <c r="C184" s="63"/>
      <c r="D184" s="63"/>
      <c r="E184" s="64"/>
      <c r="F184" s="65"/>
      <c r="G184" s="66"/>
      <c r="H184" s="67"/>
      <c r="I184" s="68"/>
      <c r="J184" s="69"/>
      <c r="K184" s="67"/>
      <c r="L184" s="68"/>
      <c r="M184" s="68"/>
      <c r="N184" s="69"/>
      <c r="P184" s="10" t="str">
        <f t="shared" si="5"/>
        <v>@</v>
      </c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s="2" customFormat="1" ht="13.5" customHeight="1">
      <c r="A185" s="7">
        <v>179</v>
      </c>
      <c r="B185" s="7" t="b">
        <f t="shared" si="4"/>
        <v>0</v>
      </c>
      <c r="C185" s="63"/>
      <c r="D185" s="63"/>
      <c r="E185" s="64"/>
      <c r="F185" s="65"/>
      <c r="G185" s="66"/>
      <c r="H185" s="67"/>
      <c r="I185" s="68"/>
      <c r="J185" s="69"/>
      <c r="K185" s="67"/>
      <c r="L185" s="68"/>
      <c r="M185" s="68"/>
      <c r="N185" s="69"/>
      <c r="P185" s="10" t="str">
        <f t="shared" si="5"/>
        <v>@</v>
      </c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s="2" customFormat="1" ht="13.5" customHeight="1">
      <c r="A186" s="7">
        <v>180</v>
      </c>
      <c r="B186" s="7" t="b">
        <f t="shared" si="4"/>
        <v>0</v>
      </c>
      <c r="C186" s="63"/>
      <c r="D186" s="63"/>
      <c r="E186" s="64"/>
      <c r="F186" s="65"/>
      <c r="G186" s="66"/>
      <c r="H186" s="67"/>
      <c r="I186" s="68"/>
      <c r="J186" s="69"/>
      <c r="K186" s="67"/>
      <c r="L186" s="68"/>
      <c r="M186" s="68"/>
      <c r="N186" s="69"/>
      <c r="P186" s="10" t="str">
        <f t="shared" si="5"/>
        <v>@</v>
      </c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s="2" customFormat="1" ht="13.5" customHeight="1">
      <c r="A187" s="7">
        <v>181</v>
      </c>
      <c r="B187" s="7" t="b">
        <f t="shared" si="4"/>
        <v>0</v>
      </c>
      <c r="C187" s="63"/>
      <c r="D187" s="63"/>
      <c r="E187" s="64"/>
      <c r="F187" s="65"/>
      <c r="G187" s="66"/>
      <c r="H187" s="67"/>
      <c r="I187" s="68"/>
      <c r="J187" s="69"/>
      <c r="K187" s="67"/>
      <c r="L187" s="68"/>
      <c r="M187" s="68"/>
      <c r="N187" s="69"/>
      <c r="P187" s="10" t="str">
        <f t="shared" si="5"/>
        <v>@</v>
      </c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s="2" customFormat="1" ht="13.5" customHeight="1">
      <c r="A188" s="7">
        <v>182</v>
      </c>
      <c r="B188" s="7" t="b">
        <f t="shared" si="4"/>
        <v>0</v>
      </c>
      <c r="C188" s="63"/>
      <c r="D188" s="63"/>
      <c r="E188" s="64"/>
      <c r="F188" s="65"/>
      <c r="G188" s="66"/>
      <c r="H188" s="67"/>
      <c r="I188" s="68"/>
      <c r="J188" s="69"/>
      <c r="K188" s="67"/>
      <c r="L188" s="68"/>
      <c r="M188" s="68"/>
      <c r="N188" s="69"/>
      <c r="P188" s="10" t="str">
        <f t="shared" si="5"/>
        <v>@</v>
      </c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s="2" customFormat="1" ht="13.5" customHeight="1">
      <c r="A189" s="7">
        <v>183</v>
      </c>
      <c r="B189" s="7" t="b">
        <f t="shared" si="4"/>
        <v>0</v>
      </c>
      <c r="C189" s="63"/>
      <c r="D189" s="63"/>
      <c r="E189" s="64"/>
      <c r="F189" s="65"/>
      <c r="G189" s="66"/>
      <c r="H189" s="67"/>
      <c r="I189" s="68"/>
      <c r="J189" s="69"/>
      <c r="K189" s="67"/>
      <c r="L189" s="68"/>
      <c r="M189" s="68"/>
      <c r="N189" s="69"/>
      <c r="P189" s="10" t="str">
        <f t="shared" si="5"/>
        <v>@</v>
      </c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s="2" customFormat="1" ht="13.5" customHeight="1">
      <c r="A190" s="7">
        <v>184</v>
      </c>
      <c r="B190" s="7" t="b">
        <f t="shared" si="4"/>
        <v>0</v>
      </c>
      <c r="C190" s="63"/>
      <c r="D190" s="63"/>
      <c r="E190" s="64"/>
      <c r="F190" s="65"/>
      <c r="G190" s="66"/>
      <c r="H190" s="67"/>
      <c r="I190" s="68"/>
      <c r="J190" s="69"/>
      <c r="K190" s="67"/>
      <c r="L190" s="68"/>
      <c r="M190" s="68"/>
      <c r="N190" s="69"/>
      <c r="P190" s="10" t="str">
        <f t="shared" si="5"/>
        <v>@</v>
      </c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s="2" customFormat="1" ht="13.5" customHeight="1">
      <c r="A191" s="7">
        <v>185</v>
      </c>
      <c r="B191" s="7" t="b">
        <f t="shared" si="4"/>
        <v>0</v>
      </c>
      <c r="C191" s="63"/>
      <c r="D191" s="63"/>
      <c r="E191" s="64"/>
      <c r="F191" s="65"/>
      <c r="G191" s="66"/>
      <c r="H191" s="67"/>
      <c r="I191" s="68"/>
      <c r="J191" s="69"/>
      <c r="K191" s="67"/>
      <c r="L191" s="68"/>
      <c r="M191" s="68"/>
      <c r="N191" s="69"/>
      <c r="P191" s="10" t="str">
        <f t="shared" si="5"/>
        <v>@</v>
      </c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s="2" customFormat="1" ht="13.5" customHeight="1">
      <c r="A192" s="7">
        <v>186</v>
      </c>
      <c r="B192" s="7" t="b">
        <f t="shared" si="4"/>
        <v>0</v>
      </c>
      <c r="C192" s="63"/>
      <c r="D192" s="63"/>
      <c r="E192" s="64"/>
      <c r="F192" s="65"/>
      <c r="G192" s="66"/>
      <c r="H192" s="67"/>
      <c r="I192" s="68"/>
      <c r="J192" s="69"/>
      <c r="K192" s="67"/>
      <c r="L192" s="68"/>
      <c r="M192" s="68"/>
      <c r="N192" s="69"/>
      <c r="P192" s="10" t="str">
        <f t="shared" si="5"/>
        <v>@</v>
      </c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s="2" customFormat="1" ht="13.5" customHeight="1">
      <c r="A193" s="7">
        <v>187</v>
      </c>
      <c r="B193" s="7" t="b">
        <f t="shared" si="4"/>
        <v>0</v>
      </c>
      <c r="C193" s="63"/>
      <c r="D193" s="63"/>
      <c r="E193" s="64"/>
      <c r="F193" s="65"/>
      <c r="G193" s="66"/>
      <c r="H193" s="67"/>
      <c r="I193" s="68"/>
      <c r="J193" s="69"/>
      <c r="K193" s="67"/>
      <c r="L193" s="68"/>
      <c r="M193" s="68"/>
      <c r="N193" s="69"/>
      <c r="P193" s="10" t="str">
        <f t="shared" si="5"/>
        <v>@</v>
      </c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s="2" customFormat="1" ht="13.5" customHeight="1">
      <c r="A194" s="7">
        <v>188</v>
      </c>
      <c r="B194" s="7" t="b">
        <f t="shared" si="4"/>
        <v>0</v>
      </c>
      <c r="C194" s="63"/>
      <c r="D194" s="63"/>
      <c r="E194" s="64"/>
      <c r="F194" s="65"/>
      <c r="G194" s="66"/>
      <c r="H194" s="67"/>
      <c r="I194" s="68"/>
      <c r="J194" s="69"/>
      <c r="K194" s="67"/>
      <c r="L194" s="68"/>
      <c r="M194" s="68"/>
      <c r="N194" s="69"/>
      <c r="P194" s="10" t="str">
        <f t="shared" si="5"/>
        <v>@</v>
      </c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s="2" customFormat="1" ht="13.5" customHeight="1">
      <c r="A195" s="7">
        <v>189</v>
      </c>
      <c r="B195" s="7" t="b">
        <f t="shared" si="4"/>
        <v>0</v>
      </c>
      <c r="C195" s="63"/>
      <c r="D195" s="63"/>
      <c r="E195" s="64"/>
      <c r="F195" s="65"/>
      <c r="G195" s="66"/>
      <c r="H195" s="67"/>
      <c r="I195" s="68"/>
      <c r="J195" s="69"/>
      <c r="K195" s="67"/>
      <c r="L195" s="68"/>
      <c r="M195" s="68"/>
      <c r="N195" s="69"/>
      <c r="P195" s="10" t="str">
        <f t="shared" si="5"/>
        <v>@</v>
      </c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s="2" customFormat="1" ht="13.5" customHeight="1">
      <c r="A196" s="7">
        <v>190</v>
      </c>
      <c r="B196" s="7" t="b">
        <f t="shared" si="4"/>
        <v>0</v>
      </c>
      <c r="C196" s="63"/>
      <c r="D196" s="63"/>
      <c r="E196" s="64"/>
      <c r="F196" s="65"/>
      <c r="G196" s="66"/>
      <c r="H196" s="67"/>
      <c r="I196" s="68"/>
      <c r="J196" s="69"/>
      <c r="K196" s="67"/>
      <c r="L196" s="68"/>
      <c r="M196" s="68"/>
      <c r="N196" s="69"/>
      <c r="P196" s="10" t="str">
        <f t="shared" si="5"/>
        <v>@</v>
      </c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s="2" customFormat="1" ht="13.5" customHeight="1">
      <c r="A197" s="7">
        <v>191</v>
      </c>
      <c r="B197" s="7" t="b">
        <f t="shared" si="4"/>
        <v>0</v>
      </c>
      <c r="C197" s="63"/>
      <c r="D197" s="63"/>
      <c r="E197" s="64"/>
      <c r="F197" s="65"/>
      <c r="G197" s="66"/>
      <c r="H197" s="67"/>
      <c r="I197" s="68"/>
      <c r="J197" s="69"/>
      <c r="K197" s="67"/>
      <c r="L197" s="68"/>
      <c r="M197" s="68"/>
      <c r="N197" s="69"/>
      <c r="P197" s="10" t="str">
        <f t="shared" si="5"/>
        <v>@</v>
      </c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s="2" customFormat="1" ht="13.5" customHeight="1">
      <c r="A198" s="7">
        <v>192</v>
      </c>
      <c r="B198" s="7" t="b">
        <f t="shared" si="4"/>
        <v>0</v>
      </c>
      <c r="C198" s="63"/>
      <c r="D198" s="63"/>
      <c r="E198" s="64"/>
      <c r="F198" s="65"/>
      <c r="G198" s="66"/>
      <c r="H198" s="67"/>
      <c r="I198" s="68"/>
      <c r="J198" s="69"/>
      <c r="K198" s="67"/>
      <c r="L198" s="68"/>
      <c r="M198" s="68"/>
      <c r="N198" s="69"/>
      <c r="P198" s="10" t="str">
        <f t="shared" si="5"/>
        <v>@</v>
      </c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s="2" customFormat="1" ht="13.5" customHeight="1">
      <c r="A199" s="7">
        <v>193</v>
      </c>
      <c r="B199" s="7" t="b">
        <f t="shared" si="4"/>
        <v>0</v>
      </c>
      <c r="C199" s="63"/>
      <c r="D199" s="63"/>
      <c r="E199" s="64"/>
      <c r="F199" s="65"/>
      <c r="G199" s="66"/>
      <c r="H199" s="67"/>
      <c r="I199" s="68"/>
      <c r="J199" s="69"/>
      <c r="K199" s="67"/>
      <c r="L199" s="68"/>
      <c r="M199" s="68"/>
      <c r="N199" s="69"/>
      <c r="P199" s="10" t="str">
        <f t="shared" si="5"/>
        <v>@</v>
      </c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s="2" customFormat="1" ht="13.5" customHeight="1">
      <c r="A200" s="7">
        <v>194</v>
      </c>
      <c r="B200" s="7" t="b">
        <f>IF($H$1="","",$H$1)</f>
        <v>0</v>
      </c>
      <c r="C200" s="63"/>
      <c r="D200" s="63"/>
      <c r="E200" s="64"/>
      <c r="F200" s="65"/>
      <c r="G200" s="66"/>
      <c r="H200" s="67"/>
      <c r="I200" s="68"/>
      <c r="J200" s="69"/>
      <c r="K200" s="67"/>
      <c r="L200" s="68"/>
      <c r="M200" s="68"/>
      <c r="N200" s="69"/>
      <c r="P200" s="10" t="str">
        <f>D200&amp;"@"&amp;E200</f>
        <v>@</v>
      </c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s="2" customFormat="1" ht="13.5" customHeight="1">
      <c r="A201" s="7">
        <v>195</v>
      </c>
      <c r="B201" s="7" t="b">
        <f>IF($H$1="","",$H$1)</f>
        <v>0</v>
      </c>
      <c r="C201" s="63"/>
      <c r="D201" s="63"/>
      <c r="E201" s="64"/>
      <c r="F201" s="65"/>
      <c r="G201" s="66"/>
      <c r="H201" s="67"/>
      <c r="I201" s="68"/>
      <c r="J201" s="69"/>
      <c r="K201" s="67"/>
      <c r="L201" s="68"/>
      <c r="M201" s="68"/>
      <c r="N201" s="69"/>
      <c r="P201" s="10" t="str">
        <f>D201&amp;"@"&amp;E201</f>
        <v>@</v>
      </c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s="2" customFormat="1" ht="13.5" customHeight="1">
      <c r="A202" s="7">
        <v>196</v>
      </c>
      <c r="B202" s="7" t="b">
        <f>IF($H$1="","",$H$1)</f>
        <v>0</v>
      </c>
      <c r="C202" s="63"/>
      <c r="D202" s="63"/>
      <c r="E202" s="64"/>
      <c r="F202" s="65"/>
      <c r="G202" s="66"/>
      <c r="H202" s="67"/>
      <c r="I202" s="68"/>
      <c r="J202" s="69"/>
      <c r="K202" s="67"/>
      <c r="L202" s="68"/>
      <c r="M202" s="68"/>
      <c r="N202" s="69"/>
      <c r="P202" s="10" t="str">
        <f>D202&amp;"@"&amp;E202</f>
        <v>@</v>
      </c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s="2" customFormat="1" ht="13.5" customHeight="1">
      <c r="A203" s="7">
        <v>197</v>
      </c>
      <c r="B203" s="7" t="b">
        <f>IF($H$1="","",$H$1)</f>
        <v>0</v>
      </c>
      <c r="C203" s="63"/>
      <c r="D203" s="63"/>
      <c r="E203" s="64"/>
      <c r="F203" s="65"/>
      <c r="G203" s="66"/>
      <c r="H203" s="67"/>
      <c r="I203" s="68"/>
      <c r="J203" s="69"/>
      <c r="K203" s="67"/>
      <c r="L203" s="68"/>
      <c r="M203" s="68"/>
      <c r="N203" s="69"/>
      <c r="P203" s="10" t="str">
        <f>D203&amp;"@"&amp;E203</f>
        <v>@</v>
      </c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</sheetData>
  <sheetProtection/>
  <mergeCells count="12">
    <mergeCell ref="A4:A5"/>
    <mergeCell ref="B4:B5"/>
    <mergeCell ref="D4:D5"/>
    <mergeCell ref="E1:F1"/>
    <mergeCell ref="H1:J1"/>
    <mergeCell ref="C4:C5"/>
    <mergeCell ref="K4:K5"/>
    <mergeCell ref="L4:L5"/>
    <mergeCell ref="M4:M5"/>
    <mergeCell ref="N4:N5"/>
    <mergeCell ref="H4:J4"/>
    <mergeCell ref="E4:G4"/>
  </mergeCells>
  <dataValidations count="5">
    <dataValidation type="list" allowBlank="1" showInputMessage="1" showErrorMessage="1" sqref="G6:G203">
      <formula1>クラスコード</formula1>
    </dataValidation>
    <dataValidation type="list" allowBlank="1" showInputMessage="1" showErrorMessage="1" sqref="D6:D203">
      <formula1>リレー性別</formula1>
    </dataValidation>
    <dataValidation type="list" allowBlank="1" showInputMessage="1" showErrorMessage="1" sqref="E6:E203">
      <formula1>リレー種目</formula1>
    </dataValidation>
    <dataValidation type="list" allowBlank="1" showInputMessage="1" showErrorMessage="1" sqref="F6:F203">
      <formula1>リレー距離</formula1>
    </dataValidation>
    <dataValidation type="list" allowBlank="1" showInputMessage="1" showErrorMessage="1" sqref="C6:C7">
      <formula1>チーム区分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C203"/>
  <sheetViews>
    <sheetView zoomScalePageLayoutView="0" workbookViewId="0" topLeftCell="A1">
      <selection activeCell="F29" sqref="F29"/>
    </sheetView>
  </sheetViews>
  <sheetFormatPr defaultColWidth="4.57421875" defaultRowHeight="13.5" customHeight="1"/>
  <cols>
    <col min="1" max="1" width="4.57421875" style="8" customWidth="1"/>
    <col min="2" max="2" width="16.57421875" style="8" customWidth="1"/>
    <col min="3" max="4" width="6.57421875" style="8" customWidth="1"/>
    <col min="5" max="5" width="8.57421875" style="8" customWidth="1"/>
    <col min="6" max="6" width="6.57421875" style="8" customWidth="1"/>
    <col min="7" max="7" width="10.57421875" style="8" customWidth="1"/>
    <col min="8" max="10" width="6.57421875" style="8" customWidth="1"/>
    <col min="11" max="14" width="10.57421875" style="8" customWidth="1"/>
    <col min="15" max="15" width="4.57421875" style="8" customWidth="1"/>
    <col min="16" max="16" width="4.57421875" style="9" hidden="1" customWidth="1"/>
    <col min="17" max="29" width="4.57421875" style="9" customWidth="1"/>
    <col min="30" max="16384" width="4.57421875" style="8" customWidth="1"/>
  </cols>
  <sheetData>
    <row r="1" spans="2:29" ht="13.5" customHeight="1">
      <c r="B1" s="12" t="s">
        <v>68</v>
      </c>
      <c r="C1" s="39"/>
      <c r="D1" s="13" t="s">
        <v>66</v>
      </c>
      <c r="E1" s="237" t="b">
        <f>IF('申込書_兵庫県'!C7&lt;&gt;"",IF('申込書_兵庫県'!M9="","",ASC('申込書_兵庫県'!M9)),IF('申込書_コナミ'!E8&lt;&gt;"",IF('申込書_コナミ'!E6="","",ASC('申込書_コナミ'!E6&amp;'申込書_コナミ'!F6&amp;'申込書_コナミ'!I6&amp;'申込書_コナミ'!J6&amp;'申込書_コナミ'!K6))))</f>
        <v>0</v>
      </c>
      <c r="F1" s="237"/>
      <c r="G1" s="13" t="s">
        <v>67</v>
      </c>
      <c r="H1" s="238" t="b">
        <f>IF('申込書_兵庫県'!C7&lt;&gt;"",IF('申込書_兵庫県'!M7="",'申込書_兵庫県'!C7,'申込書_兵庫県'!M7),IF('申込書_コナミ'!E8&lt;&gt;"",IF('申込書_コナミ'!E9="",'申込書_コナミ'!E8,'申込書_コナミ'!E9)))</f>
        <v>0</v>
      </c>
      <c r="I1" s="238"/>
      <c r="J1" s="238"/>
      <c r="K1" s="151"/>
      <c r="L1" s="151"/>
      <c r="M1" s="151"/>
      <c r="N1" s="151"/>
      <c r="O1" s="9"/>
      <c r="R1" s="34"/>
      <c r="S1" s="149" t="s">
        <v>158</v>
      </c>
      <c r="AC1" s="8"/>
    </row>
    <row r="2" spans="2:29" ht="13.5" customHeight="1">
      <c r="B2" s="39"/>
      <c r="C2" s="39"/>
      <c r="D2" s="13"/>
      <c r="E2" s="150"/>
      <c r="F2" s="150"/>
      <c r="G2" s="13"/>
      <c r="H2" s="151"/>
      <c r="I2" s="151"/>
      <c r="J2" s="151"/>
      <c r="K2" s="151"/>
      <c r="L2" s="151"/>
      <c r="M2" s="151"/>
      <c r="N2" s="151"/>
      <c r="O2" s="9"/>
      <c r="R2" s="35"/>
      <c r="S2" s="149" t="s">
        <v>159</v>
      </c>
      <c r="AC2" s="8"/>
    </row>
    <row r="3" spans="2:14" ht="13.5" customHeight="1">
      <c r="B3" s="9" t="s">
        <v>291</v>
      </c>
      <c r="I3" s="14"/>
      <c r="J3" s="14"/>
      <c r="K3" s="14"/>
      <c r="L3" s="14"/>
      <c r="M3" s="14"/>
      <c r="N3" s="14"/>
    </row>
    <row r="4" spans="1:29" s="2" customFormat="1" ht="13.5" customHeight="1">
      <c r="A4" s="235"/>
      <c r="B4" s="235" t="s">
        <v>16</v>
      </c>
      <c r="C4" s="239" t="s">
        <v>290</v>
      </c>
      <c r="D4" s="235" t="s">
        <v>3</v>
      </c>
      <c r="E4" s="232" t="s">
        <v>289</v>
      </c>
      <c r="F4" s="233"/>
      <c r="G4" s="234"/>
      <c r="H4" s="241"/>
      <c r="I4" s="242"/>
      <c r="J4" s="243"/>
      <c r="K4" s="228" t="s">
        <v>288</v>
      </c>
      <c r="L4" s="229" t="s">
        <v>287</v>
      </c>
      <c r="M4" s="229" t="s">
        <v>286</v>
      </c>
      <c r="N4" s="230" t="s">
        <v>285</v>
      </c>
      <c r="P4" s="10"/>
      <c r="Q4" s="1"/>
      <c r="R4" s="70"/>
      <c r="S4" s="7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s="2" customFormat="1" ht="13.5" customHeight="1">
      <c r="A5" s="236"/>
      <c r="B5" s="236"/>
      <c r="C5" s="240"/>
      <c r="D5" s="236"/>
      <c r="E5" s="3" t="s">
        <v>10</v>
      </c>
      <c r="F5" s="4" t="s">
        <v>11</v>
      </c>
      <c r="G5" s="5" t="s">
        <v>284</v>
      </c>
      <c r="H5" s="157"/>
      <c r="I5" s="156"/>
      <c r="J5" s="155"/>
      <c r="K5" s="228"/>
      <c r="L5" s="229"/>
      <c r="M5" s="229"/>
      <c r="N5" s="230"/>
      <c r="P5" s="10"/>
      <c r="Q5" s="1"/>
      <c r="R5" s="70"/>
      <c r="S5" s="7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2" customFormat="1" ht="13.5" customHeight="1">
      <c r="A6" s="7" t="s">
        <v>17</v>
      </c>
      <c r="B6" s="7" t="s">
        <v>23</v>
      </c>
      <c r="C6" s="63" t="s">
        <v>294</v>
      </c>
      <c r="D6" s="63" t="s">
        <v>24</v>
      </c>
      <c r="E6" s="64" t="s">
        <v>153</v>
      </c>
      <c r="F6" s="65" t="s">
        <v>298</v>
      </c>
      <c r="G6" s="66" t="s">
        <v>52</v>
      </c>
      <c r="H6" s="157"/>
      <c r="I6" s="156"/>
      <c r="J6" s="155"/>
      <c r="K6" s="67"/>
      <c r="L6" s="68"/>
      <c r="M6" s="68"/>
      <c r="N6" s="69"/>
      <c r="P6" s="1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13.5" customHeight="1">
      <c r="A7" s="7">
        <v>1</v>
      </c>
      <c r="B7" s="7" t="b">
        <f aca="true" t="shared" si="0" ref="B7:B38">IF($H$1="","",$H$1)</f>
        <v>0</v>
      </c>
      <c r="C7" s="63"/>
      <c r="D7" s="63"/>
      <c r="E7" s="64"/>
      <c r="F7" s="65"/>
      <c r="G7" s="66"/>
      <c r="H7" s="157"/>
      <c r="I7" s="156"/>
      <c r="J7" s="155"/>
      <c r="K7" s="67"/>
      <c r="L7" s="68"/>
      <c r="M7" s="68"/>
      <c r="N7" s="69"/>
      <c r="P7" s="10" t="str">
        <f aca="true" t="shared" si="1" ref="P7:P38">D7&amp;"@"&amp;E7</f>
        <v>@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2" customFormat="1" ht="13.5" customHeight="1">
      <c r="A8" s="7">
        <v>2</v>
      </c>
      <c r="B8" s="7" t="b">
        <f t="shared" si="0"/>
        <v>0</v>
      </c>
      <c r="C8" s="63"/>
      <c r="D8" s="63"/>
      <c r="E8" s="64"/>
      <c r="F8" s="65"/>
      <c r="G8" s="66"/>
      <c r="H8" s="157"/>
      <c r="I8" s="156"/>
      <c r="J8" s="155"/>
      <c r="K8" s="67"/>
      <c r="L8" s="68"/>
      <c r="M8" s="68"/>
      <c r="N8" s="69"/>
      <c r="P8" s="10" t="str">
        <f t="shared" si="1"/>
        <v>@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2" customFormat="1" ht="13.5" customHeight="1">
      <c r="A9" s="7">
        <v>3</v>
      </c>
      <c r="B9" s="7" t="b">
        <f t="shared" si="0"/>
        <v>0</v>
      </c>
      <c r="C9" s="63"/>
      <c r="D9" s="63"/>
      <c r="E9" s="64"/>
      <c r="F9" s="65"/>
      <c r="G9" s="66"/>
      <c r="H9" s="157"/>
      <c r="I9" s="156"/>
      <c r="J9" s="155"/>
      <c r="K9" s="67"/>
      <c r="L9" s="68"/>
      <c r="M9" s="68"/>
      <c r="N9" s="69"/>
      <c r="P9" s="10" t="str">
        <f t="shared" si="1"/>
        <v>@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s="2" customFormat="1" ht="13.5" customHeight="1">
      <c r="A10" s="7">
        <v>4</v>
      </c>
      <c r="B10" s="7" t="b">
        <f t="shared" si="0"/>
        <v>0</v>
      </c>
      <c r="C10" s="63"/>
      <c r="D10" s="63"/>
      <c r="E10" s="64"/>
      <c r="F10" s="65"/>
      <c r="G10" s="66"/>
      <c r="H10" s="157"/>
      <c r="I10" s="156"/>
      <c r="J10" s="155"/>
      <c r="K10" s="67"/>
      <c r="L10" s="68"/>
      <c r="M10" s="68"/>
      <c r="N10" s="69"/>
      <c r="P10" s="10" t="str">
        <f t="shared" si="1"/>
        <v>@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s="2" customFormat="1" ht="13.5" customHeight="1">
      <c r="A11" s="7">
        <v>5</v>
      </c>
      <c r="B11" s="7" t="b">
        <f t="shared" si="0"/>
        <v>0</v>
      </c>
      <c r="C11" s="63"/>
      <c r="D11" s="63"/>
      <c r="E11" s="64"/>
      <c r="F11" s="65"/>
      <c r="G11" s="66"/>
      <c r="H11" s="157"/>
      <c r="I11" s="156"/>
      <c r="J11" s="155"/>
      <c r="K11" s="67"/>
      <c r="L11" s="68"/>
      <c r="M11" s="68"/>
      <c r="N11" s="69"/>
      <c r="P11" s="10" t="str">
        <f t="shared" si="1"/>
        <v>@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s="2" customFormat="1" ht="13.5" customHeight="1">
      <c r="A12" s="7">
        <v>6</v>
      </c>
      <c r="B12" s="7" t="b">
        <f t="shared" si="0"/>
        <v>0</v>
      </c>
      <c r="C12" s="63"/>
      <c r="D12" s="63"/>
      <c r="E12" s="64"/>
      <c r="F12" s="65"/>
      <c r="G12" s="66"/>
      <c r="H12" s="157"/>
      <c r="I12" s="156"/>
      <c r="J12" s="155"/>
      <c r="K12" s="67"/>
      <c r="L12" s="68"/>
      <c r="M12" s="68"/>
      <c r="N12" s="69"/>
      <c r="P12" s="10" t="str">
        <f t="shared" si="1"/>
        <v>@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s="2" customFormat="1" ht="13.5" customHeight="1">
      <c r="A13" s="7">
        <v>7</v>
      </c>
      <c r="B13" s="7" t="b">
        <f t="shared" si="0"/>
        <v>0</v>
      </c>
      <c r="C13" s="63"/>
      <c r="D13" s="63"/>
      <c r="E13" s="64"/>
      <c r="F13" s="65"/>
      <c r="G13" s="66"/>
      <c r="H13" s="157"/>
      <c r="I13" s="156"/>
      <c r="J13" s="155"/>
      <c r="K13" s="67"/>
      <c r="L13" s="68"/>
      <c r="M13" s="68"/>
      <c r="N13" s="69"/>
      <c r="P13" s="10" t="str">
        <f t="shared" si="1"/>
        <v>@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s="2" customFormat="1" ht="13.5" customHeight="1">
      <c r="A14" s="7">
        <v>8</v>
      </c>
      <c r="B14" s="7" t="b">
        <f t="shared" si="0"/>
        <v>0</v>
      </c>
      <c r="C14" s="63"/>
      <c r="D14" s="63"/>
      <c r="E14" s="64"/>
      <c r="F14" s="65"/>
      <c r="G14" s="66"/>
      <c r="H14" s="157"/>
      <c r="I14" s="156"/>
      <c r="J14" s="155"/>
      <c r="K14" s="67"/>
      <c r="L14" s="68"/>
      <c r="M14" s="68"/>
      <c r="N14" s="69"/>
      <c r="P14" s="10" t="str">
        <f t="shared" si="1"/>
        <v>@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s="2" customFormat="1" ht="13.5" customHeight="1">
      <c r="A15" s="7">
        <v>9</v>
      </c>
      <c r="B15" s="7" t="b">
        <f t="shared" si="0"/>
        <v>0</v>
      </c>
      <c r="C15" s="63"/>
      <c r="D15" s="63"/>
      <c r="E15" s="64"/>
      <c r="F15" s="65"/>
      <c r="G15" s="66"/>
      <c r="H15" s="157"/>
      <c r="I15" s="156"/>
      <c r="J15" s="155"/>
      <c r="K15" s="67"/>
      <c r="L15" s="68"/>
      <c r="M15" s="68"/>
      <c r="N15" s="69"/>
      <c r="P15" s="10" t="str">
        <f t="shared" si="1"/>
        <v>@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s="2" customFormat="1" ht="13.5" customHeight="1">
      <c r="A16" s="7">
        <v>10</v>
      </c>
      <c r="B16" s="7" t="b">
        <f t="shared" si="0"/>
        <v>0</v>
      </c>
      <c r="C16" s="63"/>
      <c r="D16" s="63"/>
      <c r="E16" s="64"/>
      <c r="F16" s="65"/>
      <c r="G16" s="66"/>
      <c r="H16" s="157"/>
      <c r="I16" s="156"/>
      <c r="J16" s="155"/>
      <c r="K16" s="67"/>
      <c r="L16" s="68"/>
      <c r="M16" s="68"/>
      <c r="N16" s="69"/>
      <c r="P16" s="10" t="str">
        <f t="shared" si="1"/>
        <v>@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s="2" customFormat="1" ht="13.5" customHeight="1">
      <c r="A17" s="7">
        <v>11</v>
      </c>
      <c r="B17" s="7" t="b">
        <f t="shared" si="0"/>
        <v>0</v>
      </c>
      <c r="C17" s="63"/>
      <c r="D17" s="63"/>
      <c r="E17" s="64"/>
      <c r="F17" s="65"/>
      <c r="G17" s="66"/>
      <c r="H17" s="157"/>
      <c r="I17" s="156"/>
      <c r="J17" s="155"/>
      <c r="K17" s="67"/>
      <c r="L17" s="68"/>
      <c r="M17" s="68"/>
      <c r="N17" s="69"/>
      <c r="P17" s="10" t="str">
        <f t="shared" si="1"/>
        <v>@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s="2" customFormat="1" ht="13.5" customHeight="1">
      <c r="A18" s="7">
        <v>12</v>
      </c>
      <c r="B18" s="7" t="b">
        <f t="shared" si="0"/>
        <v>0</v>
      </c>
      <c r="C18" s="63"/>
      <c r="D18" s="63"/>
      <c r="E18" s="64"/>
      <c r="F18" s="65"/>
      <c r="G18" s="66"/>
      <c r="H18" s="157"/>
      <c r="I18" s="156"/>
      <c r="J18" s="155"/>
      <c r="K18" s="67"/>
      <c r="L18" s="68"/>
      <c r="M18" s="68"/>
      <c r="N18" s="69"/>
      <c r="P18" s="10" t="str">
        <f t="shared" si="1"/>
        <v>@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s="2" customFormat="1" ht="13.5" customHeight="1">
      <c r="A19" s="7">
        <v>13</v>
      </c>
      <c r="B19" s="7" t="b">
        <f t="shared" si="0"/>
        <v>0</v>
      </c>
      <c r="C19" s="63"/>
      <c r="D19" s="63"/>
      <c r="E19" s="64"/>
      <c r="F19" s="65"/>
      <c r="G19" s="66"/>
      <c r="H19" s="157"/>
      <c r="I19" s="156"/>
      <c r="J19" s="155"/>
      <c r="K19" s="67"/>
      <c r="L19" s="68"/>
      <c r="M19" s="68"/>
      <c r="N19" s="69"/>
      <c r="P19" s="10" t="str">
        <f t="shared" si="1"/>
        <v>@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s="2" customFormat="1" ht="13.5" customHeight="1">
      <c r="A20" s="7">
        <v>14</v>
      </c>
      <c r="B20" s="7" t="b">
        <f t="shared" si="0"/>
        <v>0</v>
      </c>
      <c r="C20" s="63"/>
      <c r="D20" s="63"/>
      <c r="E20" s="64"/>
      <c r="F20" s="65"/>
      <c r="G20" s="66"/>
      <c r="H20" s="157"/>
      <c r="I20" s="156"/>
      <c r="J20" s="155"/>
      <c r="K20" s="67"/>
      <c r="L20" s="68"/>
      <c r="M20" s="68"/>
      <c r="N20" s="69"/>
      <c r="P20" s="10" t="str">
        <f t="shared" si="1"/>
        <v>@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s="2" customFormat="1" ht="13.5" customHeight="1">
      <c r="A21" s="7">
        <v>15</v>
      </c>
      <c r="B21" s="7" t="b">
        <f t="shared" si="0"/>
        <v>0</v>
      </c>
      <c r="C21" s="63"/>
      <c r="D21" s="63"/>
      <c r="E21" s="64"/>
      <c r="F21" s="65"/>
      <c r="G21" s="66"/>
      <c r="H21" s="157"/>
      <c r="I21" s="156"/>
      <c r="J21" s="155"/>
      <c r="K21" s="67"/>
      <c r="L21" s="68"/>
      <c r="M21" s="68"/>
      <c r="N21" s="69"/>
      <c r="P21" s="10" t="str">
        <f t="shared" si="1"/>
        <v>@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s="2" customFormat="1" ht="13.5" customHeight="1">
      <c r="A22" s="7">
        <v>16</v>
      </c>
      <c r="B22" s="7" t="b">
        <f t="shared" si="0"/>
        <v>0</v>
      </c>
      <c r="C22" s="63"/>
      <c r="D22" s="63"/>
      <c r="E22" s="64"/>
      <c r="F22" s="65"/>
      <c r="G22" s="66"/>
      <c r="H22" s="157"/>
      <c r="I22" s="156"/>
      <c r="J22" s="155"/>
      <c r="K22" s="67"/>
      <c r="L22" s="68"/>
      <c r="M22" s="68"/>
      <c r="N22" s="69"/>
      <c r="P22" s="10" t="str">
        <f t="shared" si="1"/>
        <v>@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s="2" customFormat="1" ht="13.5" customHeight="1">
      <c r="A23" s="7">
        <v>17</v>
      </c>
      <c r="B23" s="7" t="b">
        <f t="shared" si="0"/>
        <v>0</v>
      </c>
      <c r="C23" s="63"/>
      <c r="D23" s="63"/>
      <c r="E23" s="64"/>
      <c r="F23" s="65"/>
      <c r="G23" s="66"/>
      <c r="H23" s="157"/>
      <c r="I23" s="156"/>
      <c r="J23" s="155"/>
      <c r="K23" s="67"/>
      <c r="L23" s="68"/>
      <c r="M23" s="68"/>
      <c r="N23" s="69"/>
      <c r="P23" s="10" t="str">
        <f t="shared" si="1"/>
        <v>@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s="2" customFormat="1" ht="13.5" customHeight="1">
      <c r="A24" s="7">
        <v>18</v>
      </c>
      <c r="B24" s="7" t="b">
        <f t="shared" si="0"/>
        <v>0</v>
      </c>
      <c r="C24" s="63"/>
      <c r="D24" s="63"/>
      <c r="E24" s="64"/>
      <c r="F24" s="65"/>
      <c r="G24" s="66"/>
      <c r="H24" s="157"/>
      <c r="I24" s="156"/>
      <c r="J24" s="155"/>
      <c r="K24" s="67"/>
      <c r="L24" s="68"/>
      <c r="M24" s="68"/>
      <c r="N24" s="69"/>
      <c r="P24" s="10" t="str">
        <f t="shared" si="1"/>
        <v>@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s="2" customFormat="1" ht="13.5" customHeight="1">
      <c r="A25" s="7">
        <v>19</v>
      </c>
      <c r="B25" s="7" t="b">
        <f t="shared" si="0"/>
        <v>0</v>
      </c>
      <c r="C25" s="63"/>
      <c r="D25" s="63"/>
      <c r="E25" s="64"/>
      <c r="F25" s="65"/>
      <c r="G25" s="66"/>
      <c r="H25" s="157"/>
      <c r="I25" s="156"/>
      <c r="J25" s="155"/>
      <c r="K25" s="67"/>
      <c r="L25" s="68"/>
      <c r="M25" s="68"/>
      <c r="N25" s="69"/>
      <c r="P25" s="10" t="str">
        <f t="shared" si="1"/>
        <v>@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s="2" customFormat="1" ht="13.5" customHeight="1">
      <c r="A26" s="7">
        <v>20</v>
      </c>
      <c r="B26" s="7" t="b">
        <f t="shared" si="0"/>
        <v>0</v>
      </c>
      <c r="C26" s="63"/>
      <c r="D26" s="63"/>
      <c r="E26" s="64"/>
      <c r="F26" s="65"/>
      <c r="G26" s="66"/>
      <c r="H26" s="157"/>
      <c r="I26" s="156"/>
      <c r="J26" s="155"/>
      <c r="K26" s="67"/>
      <c r="L26" s="68"/>
      <c r="M26" s="68"/>
      <c r="N26" s="69"/>
      <c r="P26" s="10" t="str">
        <f t="shared" si="1"/>
        <v>@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2" customFormat="1" ht="13.5" customHeight="1">
      <c r="A27" s="7">
        <v>21</v>
      </c>
      <c r="B27" s="7" t="b">
        <f t="shared" si="0"/>
        <v>0</v>
      </c>
      <c r="C27" s="63"/>
      <c r="D27" s="63"/>
      <c r="E27" s="64"/>
      <c r="F27" s="65"/>
      <c r="G27" s="66"/>
      <c r="H27" s="157"/>
      <c r="I27" s="156"/>
      <c r="J27" s="155"/>
      <c r="K27" s="67"/>
      <c r="L27" s="68"/>
      <c r="M27" s="68"/>
      <c r="N27" s="69"/>
      <c r="P27" s="10" t="str">
        <f t="shared" si="1"/>
        <v>@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s="2" customFormat="1" ht="13.5" customHeight="1">
      <c r="A28" s="7">
        <v>22</v>
      </c>
      <c r="B28" s="7" t="b">
        <f t="shared" si="0"/>
        <v>0</v>
      </c>
      <c r="C28" s="63"/>
      <c r="D28" s="63"/>
      <c r="E28" s="64"/>
      <c r="F28" s="65"/>
      <c r="G28" s="66"/>
      <c r="H28" s="157"/>
      <c r="I28" s="156"/>
      <c r="J28" s="155"/>
      <c r="K28" s="67"/>
      <c r="L28" s="68"/>
      <c r="M28" s="68"/>
      <c r="N28" s="69"/>
      <c r="P28" s="10" t="str">
        <f t="shared" si="1"/>
        <v>@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s="2" customFormat="1" ht="13.5" customHeight="1">
      <c r="A29" s="7">
        <v>23</v>
      </c>
      <c r="B29" s="7" t="b">
        <f t="shared" si="0"/>
        <v>0</v>
      </c>
      <c r="C29" s="63"/>
      <c r="D29" s="63"/>
      <c r="E29" s="64"/>
      <c r="F29" s="65"/>
      <c r="G29" s="66"/>
      <c r="H29" s="157"/>
      <c r="I29" s="156"/>
      <c r="J29" s="155"/>
      <c r="K29" s="67"/>
      <c r="L29" s="68"/>
      <c r="M29" s="68"/>
      <c r="N29" s="69"/>
      <c r="P29" s="10" t="str">
        <f t="shared" si="1"/>
        <v>@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s="2" customFormat="1" ht="13.5" customHeight="1">
      <c r="A30" s="7">
        <v>24</v>
      </c>
      <c r="B30" s="7" t="b">
        <f t="shared" si="0"/>
        <v>0</v>
      </c>
      <c r="C30" s="63"/>
      <c r="D30" s="63"/>
      <c r="E30" s="64"/>
      <c r="F30" s="65"/>
      <c r="G30" s="66"/>
      <c r="H30" s="157"/>
      <c r="I30" s="156"/>
      <c r="J30" s="155"/>
      <c r="K30" s="67"/>
      <c r="L30" s="68"/>
      <c r="M30" s="68"/>
      <c r="N30" s="69"/>
      <c r="P30" s="10" t="str">
        <f t="shared" si="1"/>
        <v>@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s="2" customFormat="1" ht="13.5" customHeight="1">
      <c r="A31" s="7">
        <v>25</v>
      </c>
      <c r="B31" s="7" t="b">
        <f t="shared" si="0"/>
        <v>0</v>
      </c>
      <c r="C31" s="63"/>
      <c r="D31" s="63"/>
      <c r="E31" s="64"/>
      <c r="F31" s="65"/>
      <c r="G31" s="66"/>
      <c r="H31" s="157"/>
      <c r="I31" s="156"/>
      <c r="J31" s="155"/>
      <c r="K31" s="67"/>
      <c r="L31" s="68"/>
      <c r="M31" s="68"/>
      <c r="N31" s="69"/>
      <c r="P31" s="10" t="str">
        <f t="shared" si="1"/>
        <v>@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s="2" customFormat="1" ht="13.5" customHeight="1">
      <c r="A32" s="7">
        <v>26</v>
      </c>
      <c r="B32" s="7" t="b">
        <f t="shared" si="0"/>
        <v>0</v>
      </c>
      <c r="C32" s="63"/>
      <c r="D32" s="63"/>
      <c r="E32" s="64"/>
      <c r="F32" s="65"/>
      <c r="G32" s="66"/>
      <c r="H32" s="157"/>
      <c r="I32" s="156"/>
      <c r="J32" s="155"/>
      <c r="K32" s="67"/>
      <c r="L32" s="68"/>
      <c r="M32" s="68"/>
      <c r="N32" s="69"/>
      <c r="P32" s="10" t="str">
        <f t="shared" si="1"/>
        <v>@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s="2" customFormat="1" ht="13.5" customHeight="1">
      <c r="A33" s="7">
        <v>27</v>
      </c>
      <c r="B33" s="7" t="b">
        <f t="shared" si="0"/>
        <v>0</v>
      </c>
      <c r="C33" s="63"/>
      <c r="D33" s="63"/>
      <c r="E33" s="64"/>
      <c r="F33" s="65"/>
      <c r="G33" s="66"/>
      <c r="H33" s="157"/>
      <c r="I33" s="156"/>
      <c r="J33" s="155"/>
      <c r="K33" s="67"/>
      <c r="L33" s="68"/>
      <c r="M33" s="68"/>
      <c r="N33" s="69"/>
      <c r="P33" s="10" t="str">
        <f t="shared" si="1"/>
        <v>@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2" customFormat="1" ht="13.5" customHeight="1">
      <c r="A34" s="7">
        <v>28</v>
      </c>
      <c r="B34" s="7" t="b">
        <f t="shared" si="0"/>
        <v>0</v>
      </c>
      <c r="C34" s="63"/>
      <c r="D34" s="63"/>
      <c r="E34" s="64"/>
      <c r="F34" s="65"/>
      <c r="G34" s="66"/>
      <c r="H34" s="157"/>
      <c r="I34" s="156"/>
      <c r="J34" s="155"/>
      <c r="K34" s="67"/>
      <c r="L34" s="68"/>
      <c r="M34" s="68"/>
      <c r="N34" s="69"/>
      <c r="P34" s="10" t="str">
        <f t="shared" si="1"/>
        <v>@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2" customFormat="1" ht="13.5" customHeight="1">
      <c r="A35" s="7">
        <v>29</v>
      </c>
      <c r="B35" s="7" t="b">
        <f t="shared" si="0"/>
        <v>0</v>
      </c>
      <c r="C35" s="63"/>
      <c r="D35" s="63"/>
      <c r="E35" s="64"/>
      <c r="F35" s="65"/>
      <c r="G35" s="66"/>
      <c r="H35" s="157"/>
      <c r="I35" s="156"/>
      <c r="J35" s="155"/>
      <c r="K35" s="67"/>
      <c r="L35" s="68"/>
      <c r="M35" s="68"/>
      <c r="N35" s="69"/>
      <c r="P35" s="10" t="str">
        <f t="shared" si="1"/>
        <v>@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2" customFormat="1" ht="13.5" customHeight="1">
      <c r="A36" s="7">
        <v>30</v>
      </c>
      <c r="B36" s="7" t="b">
        <f t="shared" si="0"/>
        <v>0</v>
      </c>
      <c r="C36" s="63"/>
      <c r="D36" s="63"/>
      <c r="E36" s="64"/>
      <c r="F36" s="65"/>
      <c r="G36" s="66"/>
      <c r="H36" s="157"/>
      <c r="I36" s="156"/>
      <c r="J36" s="155"/>
      <c r="K36" s="67"/>
      <c r="L36" s="68"/>
      <c r="M36" s="68"/>
      <c r="N36" s="69"/>
      <c r="P36" s="10" t="str">
        <f t="shared" si="1"/>
        <v>@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s="2" customFormat="1" ht="13.5" customHeight="1">
      <c r="A37" s="7">
        <v>31</v>
      </c>
      <c r="B37" s="7" t="b">
        <f t="shared" si="0"/>
        <v>0</v>
      </c>
      <c r="C37" s="63"/>
      <c r="D37" s="63"/>
      <c r="E37" s="64"/>
      <c r="F37" s="65"/>
      <c r="G37" s="66"/>
      <c r="H37" s="157"/>
      <c r="I37" s="156"/>
      <c r="J37" s="155"/>
      <c r="K37" s="67"/>
      <c r="L37" s="68"/>
      <c r="M37" s="68"/>
      <c r="N37" s="69"/>
      <c r="P37" s="10" t="str">
        <f t="shared" si="1"/>
        <v>@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s="2" customFormat="1" ht="13.5" customHeight="1">
      <c r="A38" s="7">
        <v>32</v>
      </c>
      <c r="B38" s="7" t="b">
        <f t="shared" si="0"/>
        <v>0</v>
      </c>
      <c r="C38" s="63"/>
      <c r="D38" s="63"/>
      <c r="E38" s="64"/>
      <c r="F38" s="65"/>
      <c r="G38" s="66"/>
      <c r="H38" s="157"/>
      <c r="I38" s="156"/>
      <c r="J38" s="155"/>
      <c r="K38" s="67"/>
      <c r="L38" s="68"/>
      <c r="M38" s="68"/>
      <c r="N38" s="69"/>
      <c r="P38" s="10" t="str">
        <f t="shared" si="1"/>
        <v>@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s="2" customFormat="1" ht="13.5" customHeight="1">
      <c r="A39" s="7">
        <v>33</v>
      </c>
      <c r="B39" s="7" t="b">
        <f aca="true" t="shared" si="2" ref="B39:B70">IF($H$1="","",$H$1)</f>
        <v>0</v>
      </c>
      <c r="C39" s="63"/>
      <c r="D39" s="63"/>
      <c r="E39" s="64"/>
      <c r="F39" s="65"/>
      <c r="G39" s="66"/>
      <c r="H39" s="157"/>
      <c r="I39" s="156"/>
      <c r="J39" s="155"/>
      <c r="K39" s="67"/>
      <c r="L39" s="68"/>
      <c r="M39" s="68"/>
      <c r="N39" s="69"/>
      <c r="P39" s="10" t="str">
        <f aca="true" t="shared" si="3" ref="P39:P70">D39&amp;"@"&amp;E39</f>
        <v>@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2" customFormat="1" ht="13.5" customHeight="1">
      <c r="A40" s="7">
        <v>34</v>
      </c>
      <c r="B40" s="7" t="b">
        <f t="shared" si="2"/>
        <v>0</v>
      </c>
      <c r="C40" s="63"/>
      <c r="D40" s="63"/>
      <c r="E40" s="64"/>
      <c r="F40" s="65"/>
      <c r="G40" s="66"/>
      <c r="H40" s="157"/>
      <c r="I40" s="156"/>
      <c r="J40" s="155"/>
      <c r="K40" s="67"/>
      <c r="L40" s="68"/>
      <c r="M40" s="68"/>
      <c r="N40" s="69"/>
      <c r="P40" s="10" t="str">
        <f t="shared" si="3"/>
        <v>@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2" customFormat="1" ht="13.5" customHeight="1">
      <c r="A41" s="7">
        <v>35</v>
      </c>
      <c r="B41" s="7" t="b">
        <f t="shared" si="2"/>
        <v>0</v>
      </c>
      <c r="C41" s="63"/>
      <c r="D41" s="63"/>
      <c r="E41" s="64"/>
      <c r="F41" s="65"/>
      <c r="G41" s="66"/>
      <c r="H41" s="157"/>
      <c r="I41" s="156"/>
      <c r="J41" s="155"/>
      <c r="K41" s="67"/>
      <c r="L41" s="68"/>
      <c r="M41" s="68"/>
      <c r="N41" s="69"/>
      <c r="P41" s="10" t="str">
        <f t="shared" si="3"/>
        <v>@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2" customFormat="1" ht="13.5" customHeight="1">
      <c r="A42" s="7">
        <v>36</v>
      </c>
      <c r="B42" s="7" t="b">
        <f t="shared" si="2"/>
        <v>0</v>
      </c>
      <c r="C42" s="63"/>
      <c r="D42" s="63"/>
      <c r="E42" s="64"/>
      <c r="F42" s="65"/>
      <c r="G42" s="66"/>
      <c r="H42" s="157"/>
      <c r="I42" s="156"/>
      <c r="J42" s="155"/>
      <c r="K42" s="67"/>
      <c r="L42" s="68"/>
      <c r="M42" s="68"/>
      <c r="N42" s="69"/>
      <c r="P42" s="10" t="str">
        <f t="shared" si="3"/>
        <v>@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2" customFormat="1" ht="13.5" customHeight="1">
      <c r="A43" s="7">
        <v>37</v>
      </c>
      <c r="B43" s="7" t="b">
        <f t="shared" si="2"/>
        <v>0</v>
      </c>
      <c r="C43" s="63"/>
      <c r="D43" s="63"/>
      <c r="E43" s="64"/>
      <c r="F43" s="65"/>
      <c r="G43" s="66"/>
      <c r="H43" s="157"/>
      <c r="I43" s="156"/>
      <c r="J43" s="155"/>
      <c r="K43" s="67"/>
      <c r="L43" s="68"/>
      <c r="M43" s="68"/>
      <c r="N43" s="69"/>
      <c r="P43" s="10" t="str">
        <f t="shared" si="3"/>
        <v>@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2" customFormat="1" ht="13.5" customHeight="1">
      <c r="A44" s="7">
        <v>38</v>
      </c>
      <c r="B44" s="7" t="b">
        <f t="shared" si="2"/>
        <v>0</v>
      </c>
      <c r="C44" s="63"/>
      <c r="D44" s="63"/>
      <c r="E44" s="64"/>
      <c r="F44" s="65"/>
      <c r="G44" s="66"/>
      <c r="H44" s="157"/>
      <c r="I44" s="156"/>
      <c r="J44" s="155"/>
      <c r="K44" s="67"/>
      <c r="L44" s="68"/>
      <c r="M44" s="68"/>
      <c r="N44" s="69"/>
      <c r="P44" s="10" t="str">
        <f t="shared" si="3"/>
        <v>@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2" customFormat="1" ht="13.5" customHeight="1">
      <c r="A45" s="7">
        <v>39</v>
      </c>
      <c r="B45" s="7" t="b">
        <f t="shared" si="2"/>
        <v>0</v>
      </c>
      <c r="C45" s="63"/>
      <c r="D45" s="63"/>
      <c r="E45" s="64"/>
      <c r="F45" s="65"/>
      <c r="G45" s="66"/>
      <c r="H45" s="157"/>
      <c r="I45" s="156"/>
      <c r="J45" s="155"/>
      <c r="K45" s="67"/>
      <c r="L45" s="68"/>
      <c r="M45" s="68"/>
      <c r="N45" s="69"/>
      <c r="P45" s="10" t="str">
        <f t="shared" si="3"/>
        <v>@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2" customFormat="1" ht="13.5" customHeight="1">
      <c r="A46" s="7">
        <v>40</v>
      </c>
      <c r="B46" s="7" t="b">
        <f t="shared" si="2"/>
        <v>0</v>
      </c>
      <c r="C46" s="63"/>
      <c r="D46" s="63"/>
      <c r="E46" s="64"/>
      <c r="F46" s="65"/>
      <c r="G46" s="66"/>
      <c r="H46" s="157"/>
      <c r="I46" s="156"/>
      <c r="J46" s="155"/>
      <c r="K46" s="67"/>
      <c r="L46" s="68"/>
      <c r="M46" s="68"/>
      <c r="N46" s="69"/>
      <c r="P46" s="10" t="str">
        <f t="shared" si="3"/>
        <v>@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2" customFormat="1" ht="13.5" customHeight="1">
      <c r="A47" s="7">
        <v>41</v>
      </c>
      <c r="B47" s="7" t="b">
        <f t="shared" si="2"/>
        <v>0</v>
      </c>
      <c r="C47" s="63"/>
      <c r="D47" s="63"/>
      <c r="E47" s="64"/>
      <c r="F47" s="65"/>
      <c r="G47" s="66"/>
      <c r="H47" s="157"/>
      <c r="I47" s="156"/>
      <c r="J47" s="155"/>
      <c r="K47" s="67"/>
      <c r="L47" s="68"/>
      <c r="M47" s="68"/>
      <c r="N47" s="69"/>
      <c r="P47" s="10" t="str">
        <f t="shared" si="3"/>
        <v>@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2" customFormat="1" ht="13.5" customHeight="1">
      <c r="A48" s="7">
        <v>42</v>
      </c>
      <c r="B48" s="7" t="b">
        <f t="shared" si="2"/>
        <v>0</v>
      </c>
      <c r="C48" s="63"/>
      <c r="D48" s="63"/>
      <c r="E48" s="64"/>
      <c r="F48" s="65"/>
      <c r="G48" s="66"/>
      <c r="H48" s="157"/>
      <c r="I48" s="156"/>
      <c r="J48" s="155"/>
      <c r="K48" s="67"/>
      <c r="L48" s="68"/>
      <c r="M48" s="68"/>
      <c r="N48" s="69"/>
      <c r="P48" s="10" t="str">
        <f t="shared" si="3"/>
        <v>@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2" customFormat="1" ht="13.5" customHeight="1">
      <c r="A49" s="7">
        <v>43</v>
      </c>
      <c r="B49" s="7" t="b">
        <f t="shared" si="2"/>
        <v>0</v>
      </c>
      <c r="C49" s="63"/>
      <c r="D49" s="63"/>
      <c r="E49" s="64"/>
      <c r="F49" s="65"/>
      <c r="G49" s="66"/>
      <c r="H49" s="157"/>
      <c r="I49" s="156"/>
      <c r="J49" s="155"/>
      <c r="K49" s="67"/>
      <c r="L49" s="68"/>
      <c r="M49" s="68"/>
      <c r="N49" s="69"/>
      <c r="P49" s="10" t="str">
        <f t="shared" si="3"/>
        <v>@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2" customFormat="1" ht="13.5" customHeight="1">
      <c r="A50" s="7">
        <v>44</v>
      </c>
      <c r="B50" s="7" t="b">
        <f t="shared" si="2"/>
        <v>0</v>
      </c>
      <c r="C50" s="63"/>
      <c r="D50" s="63"/>
      <c r="E50" s="64"/>
      <c r="F50" s="65"/>
      <c r="G50" s="66"/>
      <c r="H50" s="157"/>
      <c r="I50" s="156"/>
      <c r="J50" s="155"/>
      <c r="K50" s="67"/>
      <c r="L50" s="68"/>
      <c r="M50" s="68"/>
      <c r="N50" s="69"/>
      <c r="P50" s="10" t="str">
        <f t="shared" si="3"/>
        <v>@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s="2" customFormat="1" ht="13.5" customHeight="1">
      <c r="A51" s="7">
        <v>45</v>
      </c>
      <c r="B51" s="7" t="b">
        <f t="shared" si="2"/>
        <v>0</v>
      </c>
      <c r="C51" s="63"/>
      <c r="D51" s="63"/>
      <c r="E51" s="64"/>
      <c r="F51" s="65"/>
      <c r="G51" s="66"/>
      <c r="H51" s="157"/>
      <c r="I51" s="156"/>
      <c r="J51" s="155"/>
      <c r="K51" s="67"/>
      <c r="L51" s="68"/>
      <c r="M51" s="68"/>
      <c r="N51" s="69"/>
      <c r="P51" s="10" t="str">
        <f t="shared" si="3"/>
        <v>@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s="2" customFormat="1" ht="13.5" customHeight="1">
      <c r="A52" s="7">
        <v>46</v>
      </c>
      <c r="B52" s="7" t="b">
        <f t="shared" si="2"/>
        <v>0</v>
      </c>
      <c r="C52" s="63"/>
      <c r="D52" s="63"/>
      <c r="E52" s="64"/>
      <c r="F52" s="65"/>
      <c r="G52" s="66"/>
      <c r="H52" s="157"/>
      <c r="I52" s="156"/>
      <c r="J52" s="155"/>
      <c r="K52" s="67"/>
      <c r="L52" s="68"/>
      <c r="M52" s="68"/>
      <c r="N52" s="69"/>
      <c r="P52" s="10" t="str">
        <f t="shared" si="3"/>
        <v>@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s="2" customFormat="1" ht="13.5" customHeight="1">
      <c r="A53" s="7">
        <v>47</v>
      </c>
      <c r="B53" s="7" t="b">
        <f t="shared" si="2"/>
        <v>0</v>
      </c>
      <c r="C53" s="63"/>
      <c r="D53" s="63"/>
      <c r="E53" s="64"/>
      <c r="F53" s="65"/>
      <c r="G53" s="66"/>
      <c r="H53" s="157"/>
      <c r="I53" s="156"/>
      <c r="J53" s="155"/>
      <c r="K53" s="67"/>
      <c r="L53" s="68"/>
      <c r="M53" s="68"/>
      <c r="N53" s="69"/>
      <c r="P53" s="10" t="str">
        <f t="shared" si="3"/>
        <v>@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s="2" customFormat="1" ht="13.5" customHeight="1">
      <c r="A54" s="7">
        <v>48</v>
      </c>
      <c r="B54" s="7" t="b">
        <f t="shared" si="2"/>
        <v>0</v>
      </c>
      <c r="C54" s="63"/>
      <c r="D54" s="63"/>
      <c r="E54" s="64"/>
      <c r="F54" s="65"/>
      <c r="G54" s="66"/>
      <c r="H54" s="157"/>
      <c r="I54" s="156"/>
      <c r="J54" s="155"/>
      <c r="K54" s="67"/>
      <c r="L54" s="68"/>
      <c r="M54" s="68"/>
      <c r="N54" s="69"/>
      <c r="P54" s="10" t="str">
        <f t="shared" si="3"/>
        <v>@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s="2" customFormat="1" ht="13.5" customHeight="1">
      <c r="A55" s="7">
        <v>49</v>
      </c>
      <c r="B55" s="7" t="b">
        <f t="shared" si="2"/>
        <v>0</v>
      </c>
      <c r="C55" s="63"/>
      <c r="D55" s="63"/>
      <c r="E55" s="64"/>
      <c r="F55" s="65"/>
      <c r="G55" s="66"/>
      <c r="H55" s="157"/>
      <c r="I55" s="156"/>
      <c r="J55" s="155"/>
      <c r="K55" s="67"/>
      <c r="L55" s="68"/>
      <c r="M55" s="68"/>
      <c r="N55" s="69"/>
      <c r="P55" s="10" t="str">
        <f t="shared" si="3"/>
        <v>@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s="2" customFormat="1" ht="13.5" customHeight="1">
      <c r="A56" s="7">
        <v>50</v>
      </c>
      <c r="B56" s="7" t="b">
        <f t="shared" si="2"/>
        <v>0</v>
      </c>
      <c r="C56" s="63"/>
      <c r="D56" s="63"/>
      <c r="E56" s="64"/>
      <c r="F56" s="65"/>
      <c r="G56" s="66"/>
      <c r="H56" s="157"/>
      <c r="I56" s="156"/>
      <c r="J56" s="155"/>
      <c r="K56" s="67"/>
      <c r="L56" s="68"/>
      <c r="M56" s="68"/>
      <c r="N56" s="69"/>
      <c r="P56" s="10" t="str">
        <f t="shared" si="3"/>
        <v>@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s="2" customFormat="1" ht="13.5" customHeight="1">
      <c r="A57" s="7">
        <v>51</v>
      </c>
      <c r="B57" s="7" t="b">
        <f t="shared" si="2"/>
        <v>0</v>
      </c>
      <c r="C57" s="63"/>
      <c r="D57" s="63"/>
      <c r="E57" s="64"/>
      <c r="F57" s="65"/>
      <c r="G57" s="66"/>
      <c r="H57" s="157"/>
      <c r="I57" s="156"/>
      <c r="J57" s="155"/>
      <c r="K57" s="67"/>
      <c r="L57" s="68"/>
      <c r="M57" s="68"/>
      <c r="N57" s="69"/>
      <c r="P57" s="10" t="str">
        <f t="shared" si="3"/>
        <v>@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s="2" customFormat="1" ht="13.5" customHeight="1">
      <c r="A58" s="7">
        <v>52</v>
      </c>
      <c r="B58" s="7" t="b">
        <f t="shared" si="2"/>
        <v>0</v>
      </c>
      <c r="C58" s="63"/>
      <c r="D58" s="63"/>
      <c r="E58" s="64"/>
      <c r="F58" s="65"/>
      <c r="G58" s="66"/>
      <c r="H58" s="157"/>
      <c r="I58" s="156"/>
      <c r="J58" s="155"/>
      <c r="K58" s="67"/>
      <c r="L58" s="68"/>
      <c r="M58" s="68"/>
      <c r="N58" s="69"/>
      <c r="P58" s="10" t="str">
        <f t="shared" si="3"/>
        <v>@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s="2" customFormat="1" ht="13.5" customHeight="1">
      <c r="A59" s="7">
        <v>53</v>
      </c>
      <c r="B59" s="7" t="b">
        <f t="shared" si="2"/>
        <v>0</v>
      </c>
      <c r="C59" s="63"/>
      <c r="D59" s="63"/>
      <c r="E59" s="64"/>
      <c r="F59" s="65"/>
      <c r="G59" s="66"/>
      <c r="H59" s="157"/>
      <c r="I59" s="156"/>
      <c r="J59" s="155"/>
      <c r="K59" s="67"/>
      <c r="L59" s="68"/>
      <c r="M59" s="68"/>
      <c r="N59" s="69"/>
      <c r="P59" s="10" t="str">
        <f t="shared" si="3"/>
        <v>@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s="2" customFormat="1" ht="13.5" customHeight="1">
      <c r="A60" s="7">
        <v>54</v>
      </c>
      <c r="B60" s="7" t="b">
        <f t="shared" si="2"/>
        <v>0</v>
      </c>
      <c r="C60" s="63"/>
      <c r="D60" s="63"/>
      <c r="E60" s="64"/>
      <c r="F60" s="65"/>
      <c r="G60" s="66"/>
      <c r="H60" s="157"/>
      <c r="I60" s="156"/>
      <c r="J60" s="155"/>
      <c r="K60" s="67"/>
      <c r="L60" s="68"/>
      <c r="M60" s="68"/>
      <c r="N60" s="69"/>
      <c r="P60" s="10" t="str">
        <f t="shared" si="3"/>
        <v>@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s="2" customFormat="1" ht="13.5" customHeight="1">
      <c r="A61" s="7">
        <v>55</v>
      </c>
      <c r="B61" s="7" t="b">
        <f t="shared" si="2"/>
        <v>0</v>
      </c>
      <c r="C61" s="63"/>
      <c r="D61" s="63"/>
      <c r="E61" s="64"/>
      <c r="F61" s="65"/>
      <c r="G61" s="66"/>
      <c r="H61" s="157"/>
      <c r="I61" s="156"/>
      <c r="J61" s="155"/>
      <c r="K61" s="67"/>
      <c r="L61" s="68"/>
      <c r="M61" s="68"/>
      <c r="N61" s="69"/>
      <c r="P61" s="10" t="str">
        <f t="shared" si="3"/>
        <v>@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s="2" customFormat="1" ht="13.5" customHeight="1">
      <c r="A62" s="7">
        <v>56</v>
      </c>
      <c r="B62" s="7" t="b">
        <f t="shared" si="2"/>
        <v>0</v>
      </c>
      <c r="C62" s="63"/>
      <c r="D62" s="63"/>
      <c r="E62" s="64"/>
      <c r="F62" s="65"/>
      <c r="G62" s="66"/>
      <c r="H62" s="157"/>
      <c r="I62" s="156"/>
      <c r="J62" s="155"/>
      <c r="K62" s="67"/>
      <c r="L62" s="68"/>
      <c r="M62" s="68"/>
      <c r="N62" s="69"/>
      <c r="P62" s="10" t="str">
        <f t="shared" si="3"/>
        <v>@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s="2" customFormat="1" ht="13.5" customHeight="1">
      <c r="A63" s="7">
        <v>57</v>
      </c>
      <c r="B63" s="7" t="b">
        <f t="shared" si="2"/>
        <v>0</v>
      </c>
      <c r="C63" s="63"/>
      <c r="D63" s="63"/>
      <c r="E63" s="64"/>
      <c r="F63" s="65"/>
      <c r="G63" s="66"/>
      <c r="H63" s="157"/>
      <c r="I63" s="156"/>
      <c r="J63" s="155"/>
      <c r="K63" s="67"/>
      <c r="L63" s="68"/>
      <c r="M63" s="68"/>
      <c r="N63" s="69"/>
      <c r="P63" s="10" t="str">
        <f t="shared" si="3"/>
        <v>@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s="2" customFormat="1" ht="13.5" customHeight="1">
      <c r="A64" s="7">
        <v>58</v>
      </c>
      <c r="B64" s="7" t="b">
        <f t="shared" si="2"/>
        <v>0</v>
      </c>
      <c r="C64" s="63"/>
      <c r="D64" s="63"/>
      <c r="E64" s="64"/>
      <c r="F64" s="65"/>
      <c r="G64" s="66"/>
      <c r="H64" s="157"/>
      <c r="I64" s="156"/>
      <c r="J64" s="155"/>
      <c r="K64" s="67"/>
      <c r="L64" s="68"/>
      <c r="M64" s="68"/>
      <c r="N64" s="69"/>
      <c r="P64" s="10" t="str">
        <f t="shared" si="3"/>
        <v>@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s="2" customFormat="1" ht="13.5" customHeight="1">
      <c r="A65" s="7">
        <v>59</v>
      </c>
      <c r="B65" s="7" t="b">
        <f t="shared" si="2"/>
        <v>0</v>
      </c>
      <c r="C65" s="63"/>
      <c r="D65" s="63"/>
      <c r="E65" s="64"/>
      <c r="F65" s="65"/>
      <c r="G65" s="66"/>
      <c r="H65" s="157"/>
      <c r="I65" s="156"/>
      <c r="J65" s="155"/>
      <c r="K65" s="67"/>
      <c r="L65" s="68"/>
      <c r="M65" s="68"/>
      <c r="N65" s="69"/>
      <c r="P65" s="10" t="str">
        <f t="shared" si="3"/>
        <v>@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s="2" customFormat="1" ht="13.5" customHeight="1">
      <c r="A66" s="7">
        <v>60</v>
      </c>
      <c r="B66" s="7" t="b">
        <f t="shared" si="2"/>
        <v>0</v>
      </c>
      <c r="C66" s="63"/>
      <c r="D66" s="63"/>
      <c r="E66" s="64"/>
      <c r="F66" s="65"/>
      <c r="G66" s="66"/>
      <c r="H66" s="157"/>
      <c r="I66" s="156"/>
      <c r="J66" s="155"/>
      <c r="K66" s="67"/>
      <c r="L66" s="68"/>
      <c r="M66" s="68"/>
      <c r="N66" s="69"/>
      <c r="P66" s="10" t="str">
        <f t="shared" si="3"/>
        <v>@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s="2" customFormat="1" ht="13.5" customHeight="1">
      <c r="A67" s="7">
        <v>61</v>
      </c>
      <c r="B67" s="7" t="b">
        <f t="shared" si="2"/>
        <v>0</v>
      </c>
      <c r="C67" s="63"/>
      <c r="D67" s="63"/>
      <c r="E67" s="64"/>
      <c r="F67" s="65"/>
      <c r="G67" s="66"/>
      <c r="H67" s="157"/>
      <c r="I67" s="156"/>
      <c r="J67" s="155"/>
      <c r="K67" s="67"/>
      <c r="L67" s="68"/>
      <c r="M67" s="68"/>
      <c r="N67" s="69"/>
      <c r="P67" s="10" t="str">
        <f t="shared" si="3"/>
        <v>@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s="2" customFormat="1" ht="13.5" customHeight="1">
      <c r="A68" s="7">
        <v>62</v>
      </c>
      <c r="B68" s="7" t="b">
        <f t="shared" si="2"/>
        <v>0</v>
      </c>
      <c r="C68" s="63"/>
      <c r="D68" s="63"/>
      <c r="E68" s="64"/>
      <c r="F68" s="65"/>
      <c r="G68" s="66"/>
      <c r="H68" s="157"/>
      <c r="I68" s="156"/>
      <c r="J68" s="155"/>
      <c r="K68" s="67"/>
      <c r="L68" s="68"/>
      <c r="M68" s="68"/>
      <c r="N68" s="69"/>
      <c r="P68" s="10" t="str">
        <f t="shared" si="3"/>
        <v>@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s="2" customFormat="1" ht="13.5" customHeight="1">
      <c r="A69" s="7">
        <v>63</v>
      </c>
      <c r="B69" s="7" t="b">
        <f t="shared" si="2"/>
        <v>0</v>
      </c>
      <c r="C69" s="63"/>
      <c r="D69" s="63"/>
      <c r="E69" s="64"/>
      <c r="F69" s="65"/>
      <c r="G69" s="66"/>
      <c r="H69" s="157"/>
      <c r="I69" s="156"/>
      <c r="J69" s="155"/>
      <c r="K69" s="67"/>
      <c r="L69" s="68"/>
      <c r="M69" s="68"/>
      <c r="N69" s="69"/>
      <c r="P69" s="10" t="str">
        <f t="shared" si="3"/>
        <v>@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s="2" customFormat="1" ht="13.5" customHeight="1">
      <c r="A70" s="7">
        <v>64</v>
      </c>
      <c r="B70" s="7" t="b">
        <f t="shared" si="2"/>
        <v>0</v>
      </c>
      <c r="C70" s="63"/>
      <c r="D70" s="63"/>
      <c r="E70" s="64"/>
      <c r="F70" s="65"/>
      <c r="G70" s="66"/>
      <c r="H70" s="157"/>
      <c r="I70" s="156"/>
      <c r="J70" s="155"/>
      <c r="K70" s="67"/>
      <c r="L70" s="68"/>
      <c r="M70" s="68"/>
      <c r="N70" s="69"/>
      <c r="P70" s="10" t="str">
        <f t="shared" si="3"/>
        <v>@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s="2" customFormat="1" ht="13.5" customHeight="1">
      <c r="A71" s="7">
        <v>65</v>
      </c>
      <c r="B71" s="7" t="b">
        <f aca="true" t="shared" si="4" ref="B71:B102">IF($H$1="","",$H$1)</f>
        <v>0</v>
      </c>
      <c r="C71" s="63"/>
      <c r="D71" s="63"/>
      <c r="E71" s="64"/>
      <c r="F71" s="65"/>
      <c r="G71" s="66"/>
      <c r="H71" s="157"/>
      <c r="I71" s="156"/>
      <c r="J71" s="155"/>
      <c r="K71" s="67"/>
      <c r="L71" s="68"/>
      <c r="M71" s="68"/>
      <c r="N71" s="69"/>
      <c r="P71" s="10" t="str">
        <f aca="true" t="shared" si="5" ref="P71:P102">D71&amp;"@"&amp;E71</f>
        <v>@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s="2" customFormat="1" ht="13.5" customHeight="1">
      <c r="A72" s="7">
        <v>66</v>
      </c>
      <c r="B72" s="7" t="b">
        <f t="shared" si="4"/>
        <v>0</v>
      </c>
      <c r="C72" s="63"/>
      <c r="D72" s="63"/>
      <c r="E72" s="64"/>
      <c r="F72" s="65"/>
      <c r="G72" s="66"/>
      <c r="H72" s="157"/>
      <c r="I72" s="156"/>
      <c r="J72" s="155"/>
      <c r="K72" s="67"/>
      <c r="L72" s="68"/>
      <c r="M72" s="68"/>
      <c r="N72" s="69"/>
      <c r="P72" s="10" t="str">
        <f t="shared" si="5"/>
        <v>@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s="2" customFormat="1" ht="13.5" customHeight="1">
      <c r="A73" s="7">
        <v>67</v>
      </c>
      <c r="B73" s="7" t="b">
        <f t="shared" si="4"/>
        <v>0</v>
      </c>
      <c r="C73" s="63"/>
      <c r="D73" s="63"/>
      <c r="E73" s="64"/>
      <c r="F73" s="65"/>
      <c r="G73" s="66"/>
      <c r="H73" s="157"/>
      <c r="I73" s="156"/>
      <c r="J73" s="155"/>
      <c r="K73" s="67"/>
      <c r="L73" s="68"/>
      <c r="M73" s="68"/>
      <c r="N73" s="69"/>
      <c r="P73" s="10" t="str">
        <f t="shared" si="5"/>
        <v>@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s="2" customFormat="1" ht="13.5" customHeight="1">
      <c r="A74" s="7">
        <v>68</v>
      </c>
      <c r="B74" s="7" t="b">
        <f t="shared" si="4"/>
        <v>0</v>
      </c>
      <c r="C74" s="63"/>
      <c r="D74" s="63"/>
      <c r="E74" s="64"/>
      <c r="F74" s="65"/>
      <c r="G74" s="66"/>
      <c r="H74" s="157"/>
      <c r="I74" s="156"/>
      <c r="J74" s="155"/>
      <c r="K74" s="67"/>
      <c r="L74" s="68"/>
      <c r="M74" s="68"/>
      <c r="N74" s="69"/>
      <c r="P74" s="10" t="str">
        <f t="shared" si="5"/>
        <v>@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s="2" customFormat="1" ht="13.5" customHeight="1">
      <c r="A75" s="7">
        <v>69</v>
      </c>
      <c r="B75" s="7" t="b">
        <f t="shared" si="4"/>
        <v>0</v>
      </c>
      <c r="C75" s="63"/>
      <c r="D75" s="63"/>
      <c r="E75" s="64"/>
      <c r="F75" s="65"/>
      <c r="G75" s="66"/>
      <c r="H75" s="157"/>
      <c r="I75" s="156"/>
      <c r="J75" s="155"/>
      <c r="K75" s="67"/>
      <c r="L75" s="68"/>
      <c r="M75" s="68"/>
      <c r="N75" s="69"/>
      <c r="P75" s="10" t="str">
        <f t="shared" si="5"/>
        <v>@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s="2" customFormat="1" ht="13.5" customHeight="1">
      <c r="A76" s="7">
        <v>70</v>
      </c>
      <c r="B76" s="7" t="b">
        <f t="shared" si="4"/>
        <v>0</v>
      </c>
      <c r="C76" s="63"/>
      <c r="D76" s="63"/>
      <c r="E76" s="64"/>
      <c r="F76" s="65"/>
      <c r="G76" s="66"/>
      <c r="H76" s="157"/>
      <c r="I76" s="156"/>
      <c r="J76" s="155"/>
      <c r="K76" s="67"/>
      <c r="L76" s="68"/>
      <c r="M76" s="68"/>
      <c r="N76" s="69"/>
      <c r="P76" s="10" t="str">
        <f t="shared" si="5"/>
        <v>@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s="2" customFormat="1" ht="13.5" customHeight="1">
      <c r="A77" s="7">
        <v>71</v>
      </c>
      <c r="B77" s="7" t="b">
        <f t="shared" si="4"/>
        <v>0</v>
      </c>
      <c r="C77" s="63"/>
      <c r="D77" s="63"/>
      <c r="E77" s="64"/>
      <c r="F77" s="65"/>
      <c r="G77" s="66"/>
      <c r="H77" s="157"/>
      <c r="I77" s="156"/>
      <c r="J77" s="155"/>
      <c r="K77" s="67"/>
      <c r="L77" s="68"/>
      <c r="M77" s="68"/>
      <c r="N77" s="69"/>
      <c r="P77" s="10" t="str">
        <f t="shared" si="5"/>
        <v>@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2" customFormat="1" ht="13.5" customHeight="1">
      <c r="A78" s="7">
        <v>72</v>
      </c>
      <c r="B78" s="7" t="b">
        <f t="shared" si="4"/>
        <v>0</v>
      </c>
      <c r="C78" s="63"/>
      <c r="D78" s="63"/>
      <c r="E78" s="64"/>
      <c r="F78" s="65"/>
      <c r="G78" s="66"/>
      <c r="H78" s="157"/>
      <c r="I78" s="156"/>
      <c r="J78" s="155"/>
      <c r="K78" s="67"/>
      <c r="L78" s="68"/>
      <c r="M78" s="68"/>
      <c r="N78" s="69"/>
      <c r="P78" s="10" t="str">
        <f t="shared" si="5"/>
        <v>@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s="2" customFormat="1" ht="13.5" customHeight="1">
      <c r="A79" s="7">
        <v>73</v>
      </c>
      <c r="B79" s="7" t="b">
        <f t="shared" si="4"/>
        <v>0</v>
      </c>
      <c r="C79" s="63"/>
      <c r="D79" s="63"/>
      <c r="E79" s="64"/>
      <c r="F79" s="65"/>
      <c r="G79" s="66"/>
      <c r="H79" s="157"/>
      <c r="I79" s="156"/>
      <c r="J79" s="155"/>
      <c r="K79" s="67"/>
      <c r="L79" s="68"/>
      <c r="M79" s="68"/>
      <c r="N79" s="69"/>
      <c r="P79" s="10" t="str">
        <f t="shared" si="5"/>
        <v>@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s="2" customFormat="1" ht="13.5" customHeight="1">
      <c r="A80" s="7">
        <v>74</v>
      </c>
      <c r="B80" s="7" t="b">
        <f t="shared" si="4"/>
        <v>0</v>
      </c>
      <c r="C80" s="63"/>
      <c r="D80" s="63"/>
      <c r="E80" s="64"/>
      <c r="F80" s="65"/>
      <c r="G80" s="66"/>
      <c r="H80" s="157"/>
      <c r="I80" s="156"/>
      <c r="J80" s="155"/>
      <c r="K80" s="67"/>
      <c r="L80" s="68"/>
      <c r="M80" s="68"/>
      <c r="N80" s="69"/>
      <c r="P80" s="10" t="str">
        <f t="shared" si="5"/>
        <v>@</v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s="2" customFormat="1" ht="13.5" customHeight="1">
      <c r="A81" s="7">
        <v>75</v>
      </c>
      <c r="B81" s="7" t="b">
        <f t="shared" si="4"/>
        <v>0</v>
      </c>
      <c r="C81" s="63"/>
      <c r="D81" s="63"/>
      <c r="E81" s="64"/>
      <c r="F81" s="65"/>
      <c r="G81" s="66"/>
      <c r="H81" s="157"/>
      <c r="I81" s="156"/>
      <c r="J81" s="155"/>
      <c r="K81" s="67"/>
      <c r="L81" s="68"/>
      <c r="M81" s="68"/>
      <c r="N81" s="69"/>
      <c r="P81" s="10" t="str">
        <f t="shared" si="5"/>
        <v>@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s="2" customFormat="1" ht="13.5" customHeight="1">
      <c r="A82" s="7">
        <v>76</v>
      </c>
      <c r="B82" s="7" t="b">
        <f t="shared" si="4"/>
        <v>0</v>
      </c>
      <c r="C82" s="63"/>
      <c r="D82" s="63"/>
      <c r="E82" s="64"/>
      <c r="F82" s="65"/>
      <c r="G82" s="66"/>
      <c r="H82" s="157"/>
      <c r="I82" s="156"/>
      <c r="J82" s="155"/>
      <c r="K82" s="67"/>
      <c r="L82" s="68"/>
      <c r="M82" s="68"/>
      <c r="N82" s="69"/>
      <c r="P82" s="10" t="str">
        <f t="shared" si="5"/>
        <v>@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s="2" customFormat="1" ht="13.5" customHeight="1">
      <c r="A83" s="7">
        <v>77</v>
      </c>
      <c r="B83" s="7" t="b">
        <f t="shared" si="4"/>
        <v>0</v>
      </c>
      <c r="C83" s="63"/>
      <c r="D83" s="63"/>
      <c r="E83" s="64"/>
      <c r="F83" s="65"/>
      <c r="G83" s="66"/>
      <c r="H83" s="157"/>
      <c r="I83" s="156"/>
      <c r="J83" s="155"/>
      <c r="K83" s="67"/>
      <c r="L83" s="68"/>
      <c r="M83" s="68"/>
      <c r="N83" s="69"/>
      <c r="P83" s="10" t="str">
        <f t="shared" si="5"/>
        <v>@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s="2" customFormat="1" ht="13.5" customHeight="1">
      <c r="A84" s="7">
        <v>78</v>
      </c>
      <c r="B84" s="7" t="b">
        <f t="shared" si="4"/>
        <v>0</v>
      </c>
      <c r="C84" s="63"/>
      <c r="D84" s="63"/>
      <c r="E84" s="64"/>
      <c r="F84" s="65"/>
      <c r="G84" s="66"/>
      <c r="H84" s="157"/>
      <c r="I84" s="156"/>
      <c r="J84" s="155"/>
      <c r="K84" s="67"/>
      <c r="L84" s="68"/>
      <c r="M84" s="68"/>
      <c r="N84" s="69"/>
      <c r="P84" s="10" t="str">
        <f t="shared" si="5"/>
        <v>@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s="2" customFormat="1" ht="13.5" customHeight="1">
      <c r="A85" s="7">
        <v>79</v>
      </c>
      <c r="B85" s="7" t="b">
        <f t="shared" si="4"/>
        <v>0</v>
      </c>
      <c r="C85" s="63"/>
      <c r="D85" s="63"/>
      <c r="E85" s="64"/>
      <c r="F85" s="65"/>
      <c r="G85" s="66"/>
      <c r="H85" s="157"/>
      <c r="I85" s="156"/>
      <c r="J85" s="155"/>
      <c r="K85" s="67"/>
      <c r="L85" s="68"/>
      <c r="M85" s="68"/>
      <c r="N85" s="69"/>
      <c r="P85" s="10" t="str">
        <f t="shared" si="5"/>
        <v>@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s="2" customFormat="1" ht="13.5" customHeight="1">
      <c r="A86" s="7">
        <v>80</v>
      </c>
      <c r="B86" s="7" t="b">
        <f t="shared" si="4"/>
        <v>0</v>
      </c>
      <c r="C86" s="63"/>
      <c r="D86" s="63"/>
      <c r="E86" s="64"/>
      <c r="F86" s="65"/>
      <c r="G86" s="66"/>
      <c r="H86" s="157"/>
      <c r="I86" s="156"/>
      <c r="J86" s="155"/>
      <c r="K86" s="67"/>
      <c r="L86" s="68"/>
      <c r="M86" s="68"/>
      <c r="N86" s="69"/>
      <c r="P86" s="10" t="str">
        <f t="shared" si="5"/>
        <v>@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s="2" customFormat="1" ht="13.5" customHeight="1">
      <c r="A87" s="7">
        <v>81</v>
      </c>
      <c r="B87" s="7" t="b">
        <f t="shared" si="4"/>
        <v>0</v>
      </c>
      <c r="C87" s="63"/>
      <c r="D87" s="63"/>
      <c r="E87" s="64"/>
      <c r="F87" s="65"/>
      <c r="G87" s="66"/>
      <c r="H87" s="157"/>
      <c r="I87" s="156"/>
      <c r="J87" s="155"/>
      <c r="K87" s="67"/>
      <c r="L87" s="68"/>
      <c r="M87" s="68"/>
      <c r="N87" s="69"/>
      <c r="P87" s="10" t="str">
        <f t="shared" si="5"/>
        <v>@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s="2" customFormat="1" ht="13.5" customHeight="1">
      <c r="A88" s="7">
        <v>82</v>
      </c>
      <c r="B88" s="7" t="b">
        <f t="shared" si="4"/>
        <v>0</v>
      </c>
      <c r="C88" s="63"/>
      <c r="D88" s="63"/>
      <c r="E88" s="64"/>
      <c r="F88" s="65"/>
      <c r="G88" s="66"/>
      <c r="H88" s="157"/>
      <c r="I88" s="156"/>
      <c r="J88" s="155"/>
      <c r="K88" s="67"/>
      <c r="L88" s="68"/>
      <c r="M88" s="68"/>
      <c r="N88" s="69"/>
      <c r="P88" s="10" t="str">
        <f t="shared" si="5"/>
        <v>@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s="2" customFormat="1" ht="13.5" customHeight="1">
      <c r="A89" s="7">
        <v>83</v>
      </c>
      <c r="B89" s="7" t="b">
        <f t="shared" si="4"/>
        <v>0</v>
      </c>
      <c r="C89" s="63"/>
      <c r="D89" s="63"/>
      <c r="E89" s="64"/>
      <c r="F89" s="65"/>
      <c r="G89" s="66"/>
      <c r="H89" s="157"/>
      <c r="I89" s="156"/>
      <c r="J89" s="155"/>
      <c r="K89" s="67"/>
      <c r="L89" s="68"/>
      <c r="M89" s="68"/>
      <c r="N89" s="69"/>
      <c r="P89" s="10" t="str">
        <f t="shared" si="5"/>
        <v>@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s="2" customFormat="1" ht="13.5" customHeight="1">
      <c r="A90" s="7">
        <v>84</v>
      </c>
      <c r="B90" s="7" t="b">
        <f t="shared" si="4"/>
        <v>0</v>
      </c>
      <c r="C90" s="63"/>
      <c r="D90" s="63"/>
      <c r="E90" s="64"/>
      <c r="F90" s="65"/>
      <c r="G90" s="66"/>
      <c r="H90" s="157"/>
      <c r="I90" s="156"/>
      <c r="J90" s="155"/>
      <c r="K90" s="67"/>
      <c r="L90" s="68"/>
      <c r="M90" s="68"/>
      <c r="N90" s="69"/>
      <c r="P90" s="10" t="str">
        <f t="shared" si="5"/>
        <v>@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s="2" customFormat="1" ht="13.5" customHeight="1">
      <c r="A91" s="7">
        <v>85</v>
      </c>
      <c r="B91" s="7" t="b">
        <f t="shared" si="4"/>
        <v>0</v>
      </c>
      <c r="C91" s="63"/>
      <c r="D91" s="63"/>
      <c r="E91" s="64"/>
      <c r="F91" s="65"/>
      <c r="G91" s="66"/>
      <c r="H91" s="157"/>
      <c r="I91" s="156"/>
      <c r="J91" s="155"/>
      <c r="K91" s="67"/>
      <c r="L91" s="68"/>
      <c r="M91" s="68"/>
      <c r="N91" s="69"/>
      <c r="P91" s="10" t="str">
        <f t="shared" si="5"/>
        <v>@</v>
      </c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s="2" customFormat="1" ht="13.5" customHeight="1">
      <c r="A92" s="7">
        <v>86</v>
      </c>
      <c r="B92" s="7" t="b">
        <f t="shared" si="4"/>
        <v>0</v>
      </c>
      <c r="C92" s="63"/>
      <c r="D92" s="63"/>
      <c r="E92" s="64"/>
      <c r="F92" s="65"/>
      <c r="G92" s="66"/>
      <c r="H92" s="157"/>
      <c r="I92" s="156"/>
      <c r="J92" s="155"/>
      <c r="K92" s="67"/>
      <c r="L92" s="68"/>
      <c r="M92" s="68"/>
      <c r="N92" s="69"/>
      <c r="P92" s="10" t="str">
        <f t="shared" si="5"/>
        <v>@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s="2" customFormat="1" ht="13.5" customHeight="1">
      <c r="A93" s="7">
        <v>87</v>
      </c>
      <c r="B93" s="7" t="b">
        <f t="shared" si="4"/>
        <v>0</v>
      </c>
      <c r="C93" s="63"/>
      <c r="D93" s="63"/>
      <c r="E93" s="64"/>
      <c r="F93" s="65"/>
      <c r="G93" s="66"/>
      <c r="H93" s="157"/>
      <c r="I93" s="156"/>
      <c r="J93" s="155"/>
      <c r="K93" s="67"/>
      <c r="L93" s="68"/>
      <c r="M93" s="68"/>
      <c r="N93" s="69"/>
      <c r="P93" s="10" t="str">
        <f t="shared" si="5"/>
        <v>@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s="2" customFormat="1" ht="13.5" customHeight="1">
      <c r="A94" s="7">
        <v>88</v>
      </c>
      <c r="B94" s="7" t="b">
        <f t="shared" si="4"/>
        <v>0</v>
      </c>
      <c r="C94" s="63"/>
      <c r="D94" s="63"/>
      <c r="E94" s="64"/>
      <c r="F94" s="65"/>
      <c r="G94" s="66"/>
      <c r="H94" s="157"/>
      <c r="I94" s="156"/>
      <c r="J94" s="155"/>
      <c r="K94" s="67"/>
      <c r="L94" s="68"/>
      <c r="M94" s="68"/>
      <c r="N94" s="69"/>
      <c r="P94" s="10" t="str">
        <f t="shared" si="5"/>
        <v>@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s="2" customFormat="1" ht="13.5" customHeight="1">
      <c r="A95" s="7">
        <v>89</v>
      </c>
      <c r="B95" s="7" t="b">
        <f t="shared" si="4"/>
        <v>0</v>
      </c>
      <c r="C95" s="63"/>
      <c r="D95" s="63"/>
      <c r="E95" s="64"/>
      <c r="F95" s="65"/>
      <c r="G95" s="66"/>
      <c r="H95" s="157"/>
      <c r="I95" s="156"/>
      <c r="J95" s="155"/>
      <c r="K95" s="67"/>
      <c r="L95" s="68"/>
      <c r="M95" s="68"/>
      <c r="N95" s="69"/>
      <c r="P95" s="10" t="str">
        <f t="shared" si="5"/>
        <v>@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s="2" customFormat="1" ht="13.5" customHeight="1">
      <c r="A96" s="7">
        <v>90</v>
      </c>
      <c r="B96" s="7" t="b">
        <f t="shared" si="4"/>
        <v>0</v>
      </c>
      <c r="C96" s="63"/>
      <c r="D96" s="63"/>
      <c r="E96" s="64"/>
      <c r="F96" s="65"/>
      <c r="G96" s="66"/>
      <c r="H96" s="157"/>
      <c r="I96" s="156"/>
      <c r="J96" s="155"/>
      <c r="K96" s="67"/>
      <c r="L96" s="68"/>
      <c r="M96" s="68"/>
      <c r="N96" s="69"/>
      <c r="P96" s="10" t="str">
        <f t="shared" si="5"/>
        <v>@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s="2" customFormat="1" ht="13.5" customHeight="1">
      <c r="A97" s="7">
        <v>91</v>
      </c>
      <c r="B97" s="7" t="b">
        <f t="shared" si="4"/>
        <v>0</v>
      </c>
      <c r="C97" s="63"/>
      <c r="D97" s="63"/>
      <c r="E97" s="64"/>
      <c r="F97" s="65"/>
      <c r="G97" s="66"/>
      <c r="H97" s="157"/>
      <c r="I97" s="156"/>
      <c r="J97" s="155"/>
      <c r="K97" s="67"/>
      <c r="L97" s="68"/>
      <c r="M97" s="68"/>
      <c r="N97" s="69"/>
      <c r="P97" s="10" t="str">
        <f t="shared" si="5"/>
        <v>@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s="2" customFormat="1" ht="13.5" customHeight="1">
      <c r="A98" s="7">
        <v>92</v>
      </c>
      <c r="B98" s="7" t="b">
        <f t="shared" si="4"/>
        <v>0</v>
      </c>
      <c r="C98" s="63"/>
      <c r="D98" s="63"/>
      <c r="E98" s="64"/>
      <c r="F98" s="65"/>
      <c r="G98" s="66"/>
      <c r="H98" s="157"/>
      <c r="I98" s="156"/>
      <c r="J98" s="155"/>
      <c r="K98" s="67"/>
      <c r="L98" s="68"/>
      <c r="M98" s="68"/>
      <c r="N98" s="69"/>
      <c r="P98" s="10" t="str">
        <f t="shared" si="5"/>
        <v>@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s="2" customFormat="1" ht="13.5" customHeight="1">
      <c r="A99" s="7">
        <v>93</v>
      </c>
      <c r="B99" s="7" t="b">
        <f t="shared" si="4"/>
        <v>0</v>
      </c>
      <c r="C99" s="63"/>
      <c r="D99" s="63"/>
      <c r="E99" s="64"/>
      <c r="F99" s="65"/>
      <c r="G99" s="66"/>
      <c r="H99" s="157"/>
      <c r="I99" s="156"/>
      <c r="J99" s="155"/>
      <c r="K99" s="67"/>
      <c r="L99" s="68"/>
      <c r="M99" s="68"/>
      <c r="N99" s="69"/>
      <c r="P99" s="10" t="str">
        <f t="shared" si="5"/>
        <v>@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s="2" customFormat="1" ht="13.5" customHeight="1">
      <c r="A100" s="7">
        <v>94</v>
      </c>
      <c r="B100" s="7" t="b">
        <f t="shared" si="4"/>
        <v>0</v>
      </c>
      <c r="C100" s="63"/>
      <c r="D100" s="63"/>
      <c r="E100" s="64"/>
      <c r="F100" s="65"/>
      <c r="G100" s="66"/>
      <c r="H100" s="157"/>
      <c r="I100" s="156"/>
      <c r="J100" s="155"/>
      <c r="K100" s="67"/>
      <c r="L100" s="68"/>
      <c r="M100" s="68"/>
      <c r="N100" s="69"/>
      <c r="P100" s="10" t="str">
        <f t="shared" si="5"/>
        <v>@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s="2" customFormat="1" ht="13.5" customHeight="1">
      <c r="A101" s="7">
        <v>95</v>
      </c>
      <c r="B101" s="7" t="b">
        <f t="shared" si="4"/>
        <v>0</v>
      </c>
      <c r="C101" s="63"/>
      <c r="D101" s="63"/>
      <c r="E101" s="64"/>
      <c r="F101" s="65"/>
      <c r="G101" s="66"/>
      <c r="H101" s="157"/>
      <c r="I101" s="156"/>
      <c r="J101" s="155"/>
      <c r="K101" s="67"/>
      <c r="L101" s="68"/>
      <c r="M101" s="68"/>
      <c r="N101" s="69"/>
      <c r="P101" s="10" t="str">
        <f t="shared" si="5"/>
        <v>@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s="2" customFormat="1" ht="13.5" customHeight="1">
      <c r="A102" s="7">
        <v>96</v>
      </c>
      <c r="B102" s="7" t="b">
        <f t="shared" si="4"/>
        <v>0</v>
      </c>
      <c r="C102" s="63"/>
      <c r="D102" s="63"/>
      <c r="E102" s="64"/>
      <c r="F102" s="65"/>
      <c r="G102" s="66"/>
      <c r="H102" s="157"/>
      <c r="I102" s="156"/>
      <c r="J102" s="155"/>
      <c r="K102" s="67"/>
      <c r="L102" s="68"/>
      <c r="M102" s="68"/>
      <c r="N102" s="69"/>
      <c r="P102" s="10" t="str">
        <f t="shared" si="5"/>
        <v>@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s="2" customFormat="1" ht="13.5" customHeight="1">
      <c r="A103" s="7">
        <v>97</v>
      </c>
      <c r="B103" s="7" t="b">
        <f aca="true" t="shared" si="6" ref="B103:B134">IF($H$1="","",$H$1)</f>
        <v>0</v>
      </c>
      <c r="C103" s="63"/>
      <c r="D103" s="63"/>
      <c r="E103" s="64"/>
      <c r="F103" s="65"/>
      <c r="G103" s="66"/>
      <c r="H103" s="157"/>
      <c r="I103" s="156"/>
      <c r="J103" s="155"/>
      <c r="K103" s="67"/>
      <c r="L103" s="68"/>
      <c r="M103" s="68"/>
      <c r="N103" s="69"/>
      <c r="P103" s="10" t="str">
        <f aca="true" t="shared" si="7" ref="P103:P134">D103&amp;"@"&amp;E103</f>
        <v>@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s="2" customFormat="1" ht="13.5" customHeight="1">
      <c r="A104" s="7">
        <v>98</v>
      </c>
      <c r="B104" s="7" t="b">
        <f t="shared" si="6"/>
        <v>0</v>
      </c>
      <c r="C104" s="63"/>
      <c r="D104" s="63"/>
      <c r="E104" s="64"/>
      <c r="F104" s="65"/>
      <c r="G104" s="66"/>
      <c r="H104" s="157"/>
      <c r="I104" s="156"/>
      <c r="J104" s="155"/>
      <c r="K104" s="67"/>
      <c r="L104" s="68"/>
      <c r="M104" s="68"/>
      <c r="N104" s="69"/>
      <c r="P104" s="10" t="str">
        <f t="shared" si="7"/>
        <v>@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s="2" customFormat="1" ht="13.5" customHeight="1">
      <c r="A105" s="7">
        <v>99</v>
      </c>
      <c r="B105" s="7" t="b">
        <f t="shared" si="6"/>
        <v>0</v>
      </c>
      <c r="C105" s="63"/>
      <c r="D105" s="63"/>
      <c r="E105" s="64"/>
      <c r="F105" s="65"/>
      <c r="G105" s="66"/>
      <c r="H105" s="157"/>
      <c r="I105" s="156"/>
      <c r="J105" s="155"/>
      <c r="K105" s="67"/>
      <c r="L105" s="68"/>
      <c r="M105" s="68"/>
      <c r="N105" s="69"/>
      <c r="P105" s="10" t="str">
        <f t="shared" si="7"/>
        <v>@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s="2" customFormat="1" ht="13.5" customHeight="1">
      <c r="A106" s="7">
        <v>100</v>
      </c>
      <c r="B106" s="7" t="b">
        <f t="shared" si="6"/>
        <v>0</v>
      </c>
      <c r="C106" s="63"/>
      <c r="D106" s="63"/>
      <c r="E106" s="64"/>
      <c r="F106" s="65"/>
      <c r="G106" s="66"/>
      <c r="H106" s="157"/>
      <c r="I106" s="156"/>
      <c r="J106" s="155"/>
      <c r="K106" s="67"/>
      <c r="L106" s="68"/>
      <c r="M106" s="68"/>
      <c r="N106" s="69"/>
      <c r="P106" s="10" t="str">
        <f t="shared" si="7"/>
        <v>@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s="2" customFormat="1" ht="13.5" customHeight="1">
      <c r="A107" s="7">
        <v>101</v>
      </c>
      <c r="B107" s="7" t="b">
        <f t="shared" si="6"/>
        <v>0</v>
      </c>
      <c r="C107" s="63"/>
      <c r="D107" s="63"/>
      <c r="E107" s="64"/>
      <c r="F107" s="65"/>
      <c r="G107" s="66"/>
      <c r="H107" s="157"/>
      <c r="I107" s="156"/>
      <c r="J107" s="155"/>
      <c r="K107" s="67"/>
      <c r="L107" s="68"/>
      <c r="M107" s="68"/>
      <c r="N107" s="69"/>
      <c r="P107" s="10" t="str">
        <f t="shared" si="7"/>
        <v>@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s="2" customFormat="1" ht="13.5" customHeight="1">
      <c r="A108" s="7">
        <v>102</v>
      </c>
      <c r="B108" s="7" t="b">
        <f t="shared" si="6"/>
        <v>0</v>
      </c>
      <c r="C108" s="63"/>
      <c r="D108" s="63"/>
      <c r="E108" s="64"/>
      <c r="F108" s="65"/>
      <c r="G108" s="66"/>
      <c r="H108" s="157"/>
      <c r="I108" s="156"/>
      <c r="J108" s="155"/>
      <c r="K108" s="67"/>
      <c r="L108" s="68"/>
      <c r="M108" s="68"/>
      <c r="N108" s="69"/>
      <c r="P108" s="10" t="str">
        <f t="shared" si="7"/>
        <v>@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s="2" customFormat="1" ht="13.5" customHeight="1">
      <c r="A109" s="7">
        <v>103</v>
      </c>
      <c r="B109" s="7" t="b">
        <f t="shared" si="6"/>
        <v>0</v>
      </c>
      <c r="C109" s="63"/>
      <c r="D109" s="63"/>
      <c r="E109" s="64"/>
      <c r="F109" s="65"/>
      <c r="G109" s="66"/>
      <c r="H109" s="157"/>
      <c r="I109" s="156"/>
      <c r="J109" s="155"/>
      <c r="K109" s="67"/>
      <c r="L109" s="68"/>
      <c r="M109" s="68"/>
      <c r="N109" s="69"/>
      <c r="P109" s="10" t="str">
        <f t="shared" si="7"/>
        <v>@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s="2" customFormat="1" ht="13.5" customHeight="1">
      <c r="A110" s="7">
        <v>104</v>
      </c>
      <c r="B110" s="7" t="b">
        <f t="shared" si="6"/>
        <v>0</v>
      </c>
      <c r="C110" s="63"/>
      <c r="D110" s="63"/>
      <c r="E110" s="64"/>
      <c r="F110" s="65"/>
      <c r="G110" s="66"/>
      <c r="H110" s="157"/>
      <c r="I110" s="156"/>
      <c r="J110" s="155"/>
      <c r="K110" s="67"/>
      <c r="L110" s="68"/>
      <c r="M110" s="68"/>
      <c r="N110" s="69"/>
      <c r="P110" s="10" t="str">
        <f t="shared" si="7"/>
        <v>@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s="2" customFormat="1" ht="13.5" customHeight="1">
      <c r="A111" s="7">
        <v>105</v>
      </c>
      <c r="B111" s="7" t="b">
        <f t="shared" si="6"/>
        <v>0</v>
      </c>
      <c r="C111" s="63"/>
      <c r="D111" s="63"/>
      <c r="E111" s="64"/>
      <c r="F111" s="65"/>
      <c r="G111" s="66"/>
      <c r="H111" s="157"/>
      <c r="I111" s="156"/>
      <c r="J111" s="155"/>
      <c r="K111" s="67"/>
      <c r="L111" s="68"/>
      <c r="M111" s="68"/>
      <c r="N111" s="69"/>
      <c r="P111" s="10" t="str">
        <f t="shared" si="7"/>
        <v>@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s="2" customFormat="1" ht="13.5" customHeight="1">
      <c r="A112" s="7">
        <v>106</v>
      </c>
      <c r="B112" s="7" t="b">
        <f t="shared" si="6"/>
        <v>0</v>
      </c>
      <c r="C112" s="63"/>
      <c r="D112" s="63"/>
      <c r="E112" s="64"/>
      <c r="F112" s="65"/>
      <c r="G112" s="66"/>
      <c r="H112" s="157"/>
      <c r="I112" s="156"/>
      <c r="J112" s="155"/>
      <c r="K112" s="67"/>
      <c r="L112" s="68"/>
      <c r="M112" s="68"/>
      <c r="N112" s="69"/>
      <c r="P112" s="10" t="str">
        <f t="shared" si="7"/>
        <v>@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s="2" customFormat="1" ht="13.5" customHeight="1">
      <c r="A113" s="7">
        <v>107</v>
      </c>
      <c r="B113" s="7" t="b">
        <f t="shared" si="6"/>
        <v>0</v>
      </c>
      <c r="C113" s="63"/>
      <c r="D113" s="63"/>
      <c r="E113" s="64"/>
      <c r="F113" s="65"/>
      <c r="G113" s="66"/>
      <c r="H113" s="157"/>
      <c r="I113" s="156"/>
      <c r="J113" s="155"/>
      <c r="K113" s="67"/>
      <c r="L113" s="68"/>
      <c r="M113" s="68"/>
      <c r="N113" s="69"/>
      <c r="P113" s="10" t="str">
        <f t="shared" si="7"/>
        <v>@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s="2" customFormat="1" ht="13.5" customHeight="1">
      <c r="A114" s="7">
        <v>108</v>
      </c>
      <c r="B114" s="7" t="b">
        <f t="shared" si="6"/>
        <v>0</v>
      </c>
      <c r="C114" s="63"/>
      <c r="D114" s="63"/>
      <c r="E114" s="64"/>
      <c r="F114" s="65"/>
      <c r="G114" s="66"/>
      <c r="H114" s="157"/>
      <c r="I114" s="156"/>
      <c r="J114" s="155"/>
      <c r="K114" s="67"/>
      <c r="L114" s="68"/>
      <c r="M114" s="68"/>
      <c r="N114" s="69"/>
      <c r="P114" s="10" t="str">
        <f t="shared" si="7"/>
        <v>@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s="2" customFormat="1" ht="13.5" customHeight="1">
      <c r="A115" s="7">
        <v>109</v>
      </c>
      <c r="B115" s="7" t="b">
        <f t="shared" si="6"/>
        <v>0</v>
      </c>
      <c r="C115" s="63"/>
      <c r="D115" s="63"/>
      <c r="E115" s="64"/>
      <c r="F115" s="65"/>
      <c r="G115" s="66"/>
      <c r="H115" s="157"/>
      <c r="I115" s="156"/>
      <c r="J115" s="155"/>
      <c r="K115" s="67"/>
      <c r="L115" s="68"/>
      <c r="M115" s="68"/>
      <c r="N115" s="69"/>
      <c r="P115" s="10" t="str">
        <f t="shared" si="7"/>
        <v>@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s="2" customFormat="1" ht="13.5" customHeight="1">
      <c r="A116" s="7">
        <v>110</v>
      </c>
      <c r="B116" s="7" t="b">
        <f t="shared" si="6"/>
        <v>0</v>
      </c>
      <c r="C116" s="63"/>
      <c r="D116" s="63"/>
      <c r="E116" s="64"/>
      <c r="F116" s="65"/>
      <c r="G116" s="66"/>
      <c r="H116" s="157"/>
      <c r="I116" s="156"/>
      <c r="J116" s="155"/>
      <c r="K116" s="67"/>
      <c r="L116" s="68"/>
      <c r="M116" s="68"/>
      <c r="N116" s="69"/>
      <c r="P116" s="10" t="str">
        <f t="shared" si="7"/>
        <v>@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s="2" customFormat="1" ht="13.5" customHeight="1">
      <c r="A117" s="7">
        <v>111</v>
      </c>
      <c r="B117" s="7" t="b">
        <f t="shared" si="6"/>
        <v>0</v>
      </c>
      <c r="C117" s="63"/>
      <c r="D117" s="63"/>
      <c r="E117" s="64"/>
      <c r="F117" s="65"/>
      <c r="G117" s="66"/>
      <c r="H117" s="157"/>
      <c r="I117" s="156"/>
      <c r="J117" s="155"/>
      <c r="K117" s="67"/>
      <c r="L117" s="68"/>
      <c r="M117" s="68"/>
      <c r="N117" s="69"/>
      <c r="P117" s="10" t="str">
        <f t="shared" si="7"/>
        <v>@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s="2" customFormat="1" ht="13.5" customHeight="1">
      <c r="A118" s="7">
        <v>112</v>
      </c>
      <c r="B118" s="7" t="b">
        <f t="shared" si="6"/>
        <v>0</v>
      </c>
      <c r="C118" s="63"/>
      <c r="D118" s="63"/>
      <c r="E118" s="64"/>
      <c r="F118" s="65"/>
      <c r="G118" s="66"/>
      <c r="H118" s="157"/>
      <c r="I118" s="156"/>
      <c r="J118" s="155"/>
      <c r="K118" s="67"/>
      <c r="L118" s="68"/>
      <c r="M118" s="68"/>
      <c r="N118" s="69"/>
      <c r="P118" s="10" t="str">
        <f t="shared" si="7"/>
        <v>@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s="2" customFormat="1" ht="13.5" customHeight="1">
      <c r="A119" s="7">
        <v>113</v>
      </c>
      <c r="B119" s="7" t="b">
        <f t="shared" si="6"/>
        <v>0</v>
      </c>
      <c r="C119" s="63"/>
      <c r="D119" s="63"/>
      <c r="E119" s="64"/>
      <c r="F119" s="65"/>
      <c r="G119" s="66"/>
      <c r="H119" s="157"/>
      <c r="I119" s="156"/>
      <c r="J119" s="155"/>
      <c r="K119" s="67"/>
      <c r="L119" s="68"/>
      <c r="M119" s="68"/>
      <c r="N119" s="69"/>
      <c r="P119" s="10" t="str">
        <f t="shared" si="7"/>
        <v>@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s="2" customFormat="1" ht="13.5" customHeight="1">
      <c r="A120" s="7">
        <v>114</v>
      </c>
      <c r="B120" s="7" t="b">
        <f t="shared" si="6"/>
        <v>0</v>
      </c>
      <c r="C120" s="63"/>
      <c r="D120" s="63"/>
      <c r="E120" s="64"/>
      <c r="F120" s="65"/>
      <c r="G120" s="66"/>
      <c r="H120" s="157"/>
      <c r="I120" s="156"/>
      <c r="J120" s="155"/>
      <c r="K120" s="67"/>
      <c r="L120" s="68"/>
      <c r="M120" s="68"/>
      <c r="N120" s="69"/>
      <c r="P120" s="10" t="str">
        <f t="shared" si="7"/>
        <v>@</v>
      </c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s="2" customFormat="1" ht="13.5" customHeight="1">
      <c r="A121" s="7">
        <v>115</v>
      </c>
      <c r="B121" s="7" t="b">
        <f t="shared" si="6"/>
        <v>0</v>
      </c>
      <c r="C121" s="63"/>
      <c r="D121" s="63"/>
      <c r="E121" s="64"/>
      <c r="F121" s="65"/>
      <c r="G121" s="66"/>
      <c r="H121" s="157"/>
      <c r="I121" s="156"/>
      <c r="J121" s="155"/>
      <c r="K121" s="67"/>
      <c r="L121" s="68"/>
      <c r="M121" s="68"/>
      <c r="N121" s="69"/>
      <c r="P121" s="10" t="str">
        <f t="shared" si="7"/>
        <v>@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s="2" customFormat="1" ht="13.5" customHeight="1">
      <c r="A122" s="7">
        <v>116</v>
      </c>
      <c r="B122" s="7" t="b">
        <f t="shared" si="6"/>
        <v>0</v>
      </c>
      <c r="C122" s="63"/>
      <c r="D122" s="63"/>
      <c r="E122" s="64"/>
      <c r="F122" s="65"/>
      <c r="G122" s="66"/>
      <c r="H122" s="157"/>
      <c r="I122" s="156"/>
      <c r="J122" s="155"/>
      <c r="K122" s="67"/>
      <c r="L122" s="68"/>
      <c r="M122" s="68"/>
      <c r="N122" s="69"/>
      <c r="P122" s="10" t="str">
        <f t="shared" si="7"/>
        <v>@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s="2" customFormat="1" ht="13.5" customHeight="1">
      <c r="A123" s="7">
        <v>117</v>
      </c>
      <c r="B123" s="7" t="b">
        <f t="shared" si="6"/>
        <v>0</v>
      </c>
      <c r="C123" s="63"/>
      <c r="D123" s="63"/>
      <c r="E123" s="64"/>
      <c r="F123" s="65"/>
      <c r="G123" s="66"/>
      <c r="H123" s="157"/>
      <c r="I123" s="156"/>
      <c r="J123" s="155"/>
      <c r="K123" s="67"/>
      <c r="L123" s="68"/>
      <c r="M123" s="68"/>
      <c r="N123" s="69"/>
      <c r="P123" s="10" t="str">
        <f t="shared" si="7"/>
        <v>@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s="2" customFormat="1" ht="13.5" customHeight="1">
      <c r="A124" s="7">
        <v>118</v>
      </c>
      <c r="B124" s="7" t="b">
        <f t="shared" si="6"/>
        <v>0</v>
      </c>
      <c r="C124" s="63"/>
      <c r="D124" s="63"/>
      <c r="E124" s="64"/>
      <c r="F124" s="65"/>
      <c r="G124" s="66"/>
      <c r="H124" s="157"/>
      <c r="I124" s="156"/>
      <c r="J124" s="155"/>
      <c r="K124" s="67"/>
      <c r="L124" s="68"/>
      <c r="M124" s="68"/>
      <c r="N124" s="69"/>
      <c r="P124" s="10" t="str">
        <f t="shared" si="7"/>
        <v>@</v>
      </c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s="2" customFormat="1" ht="13.5" customHeight="1">
      <c r="A125" s="7">
        <v>119</v>
      </c>
      <c r="B125" s="7" t="b">
        <f t="shared" si="6"/>
        <v>0</v>
      </c>
      <c r="C125" s="63"/>
      <c r="D125" s="63"/>
      <c r="E125" s="64"/>
      <c r="F125" s="65"/>
      <c r="G125" s="66"/>
      <c r="H125" s="157"/>
      <c r="I125" s="156"/>
      <c r="J125" s="155"/>
      <c r="K125" s="67"/>
      <c r="L125" s="68"/>
      <c r="M125" s="68"/>
      <c r="N125" s="69"/>
      <c r="P125" s="10" t="str">
        <f t="shared" si="7"/>
        <v>@</v>
      </c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s="2" customFormat="1" ht="13.5" customHeight="1">
      <c r="A126" s="7">
        <v>120</v>
      </c>
      <c r="B126" s="7" t="b">
        <f t="shared" si="6"/>
        <v>0</v>
      </c>
      <c r="C126" s="63"/>
      <c r="D126" s="63"/>
      <c r="E126" s="64"/>
      <c r="F126" s="65"/>
      <c r="G126" s="66"/>
      <c r="H126" s="157"/>
      <c r="I126" s="156"/>
      <c r="J126" s="155"/>
      <c r="K126" s="67"/>
      <c r="L126" s="68"/>
      <c r="M126" s="68"/>
      <c r="N126" s="69"/>
      <c r="P126" s="10" t="str">
        <f t="shared" si="7"/>
        <v>@</v>
      </c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s="2" customFormat="1" ht="13.5" customHeight="1">
      <c r="A127" s="7">
        <v>121</v>
      </c>
      <c r="B127" s="7" t="b">
        <f t="shared" si="6"/>
        <v>0</v>
      </c>
      <c r="C127" s="63"/>
      <c r="D127" s="63"/>
      <c r="E127" s="64"/>
      <c r="F127" s="65"/>
      <c r="G127" s="66"/>
      <c r="H127" s="157"/>
      <c r="I127" s="156"/>
      <c r="J127" s="155"/>
      <c r="K127" s="67"/>
      <c r="L127" s="68"/>
      <c r="M127" s="68"/>
      <c r="N127" s="69"/>
      <c r="P127" s="10" t="str">
        <f t="shared" si="7"/>
        <v>@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s="2" customFormat="1" ht="13.5" customHeight="1">
      <c r="A128" s="7">
        <v>122</v>
      </c>
      <c r="B128" s="7" t="b">
        <f t="shared" si="6"/>
        <v>0</v>
      </c>
      <c r="C128" s="63"/>
      <c r="D128" s="63"/>
      <c r="E128" s="64"/>
      <c r="F128" s="65"/>
      <c r="G128" s="66"/>
      <c r="H128" s="157"/>
      <c r="I128" s="156"/>
      <c r="J128" s="155"/>
      <c r="K128" s="67"/>
      <c r="L128" s="68"/>
      <c r="M128" s="68"/>
      <c r="N128" s="69"/>
      <c r="P128" s="10" t="str">
        <f t="shared" si="7"/>
        <v>@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s="2" customFormat="1" ht="13.5" customHeight="1">
      <c r="A129" s="7">
        <v>123</v>
      </c>
      <c r="B129" s="7" t="b">
        <f t="shared" si="6"/>
        <v>0</v>
      </c>
      <c r="C129" s="63"/>
      <c r="D129" s="63"/>
      <c r="E129" s="64"/>
      <c r="F129" s="65"/>
      <c r="G129" s="66"/>
      <c r="H129" s="157"/>
      <c r="I129" s="156"/>
      <c r="J129" s="155"/>
      <c r="K129" s="67"/>
      <c r="L129" s="68"/>
      <c r="M129" s="68"/>
      <c r="N129" s="69"/>
      <c r="P129" s="10" t="str">
        <f t="shared" si="7"/>
        <v>@</v>
      </c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s="2" customFormat="1" ht="13.5" customHeight="1">
      <c r="A130" s="7">
        <v>124</v>
      </c>
      <c r="B130" s="7" t="b">
        <f t="shared" si="6"/>
        <v>0</v>
      </c>
      <c r="C130" s="63"/>
      <c r="D130" s="63"/>
      <c r="E130" s="64"/>
      <c r="F130" s="65"/>
      <c r="G130" s="66"/>
      <c r="H130" s="157"/>
      <c r="I130" s="156"/>
      <c r="J130" s="155"/>
      <c r="K130" s="67"/>
      <c r="L130" s="68"/>
      <c r="M130" s="68"/>
      <c r="N130" s="69"/>
      <c r="P130" s="10" t="str">
        <f t="shared" si="7"/>
        <v>@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s="2" customFormat="1" ht="13.5" customHeight="1">
      <c r="A131" s="7">
        <v>125</v>
      </c>
      <c r="B131" s="7" t="b">
        <f t="shared" si="6"/>
        <v>0</v>
      </c>
      <c r="C131" s="63"/>
      <c r="D131" s="63"/>
      <c r="E131" s="64"/>
      <c r="F131" s="65"/>
      <c r="G131" s="66"/>
      <c r="H131" s="157"/>
      <c r="I131" s="156"/>
      <c r="J131" s="155"/>
      <c r="K131" s="67"/>
      <c r="L131" s="68"/>
      <c r="M131" s="68"/>
      <c r="N131" s="69"/>
      <c r="P131" s="10" t="str">
        <f t="shared" si="7"/>
        <v>@</v>
      </c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s="2" customFormat="1" ht="13.5" customHeight="1">
      <c r="A132" s="7">
        <v>126</v>
      </c>
      <c r="B132" s="7" t="b">
        <f t="shared" si="6"/>
        <v>0</v>
      </c>
      <c r="C132" s="63"/>
      <c r="D132" s="63"/>
      <c r="E132" s="64"/>
      <c r="F132" s="65"/>
      <c r="G132" s="66"/>
      <c r="H132" s="157"/>
      <c r="I132" s="156"/>
      <c r="J132" s="155"/>
      <c r="K132" s="67"/>
      <c r="L132" s="68"/>
      <c r="M132" s="68"/>
      <c r="N132" s="69"/>
      <c r="P132" s="10" t="str">
        <f t="shared" si="7"/>
        <v>@</v>
      </c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s="2" customFormat="1" ht="13.5" customHeight="1">
      <c r="A133" s="7">
        <v>127</v>
      </c>
      <c r="B133" s="7" t="b">
        <f t="shared" si="6"/>
        <v>0</v>
      </c>
      <c r="C133" s="63"/>
      <c r="D133" s="63"/>
      <c r="E133" s="64"/>
      <c r="F133" s="65"/>
      <c r="G133" s="66"/>
      <c r="H133" s="157"/>
      <c r="I133" s="156"/>
      <c r="J133" s="155"/>
      <c r="K133" s="67"/>
      <c r="L133" s="68"/>
      <c r="M133" s="68"/>
      <c r="N133" s="69"/>
      <c r="P133" s="10" t="str">
        <f t="shared" si="7"/>
        <v>@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s="2" customFormat="1" ht="13.5" customHeight="1">
      <c r="A134" s="7">
        <v>128</v>
      </c>
      <c r="B134" s="7" t="b">
        <f t="shared" si="6"/>
        <v>0</v>
      </c>
      <c r="C134" s="63"/>
      <c r="D134" s="63"/>
      <c r="E134" s="64"/>
      <c r="F134" s="65"/>
      <c r="G134" s="66"/>
      <c r="H134" s="157"/>
      <c r="I134" s="156"/>
      <c r="J134" s="155"/>
      <c r="K134" s="67"/>
      <c r="L134" s="68"/>
      <c r="M134" s="68"/>
      <c r="N134" s="69"/>
      <c r="P134" s="10" t="str">
        <f t="shared" si="7"/>
        <v>@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s="2" customFormat="1" ht="13.5" customHeight="1">
      <c r="A135" s="7">
        <v>129</v>
      </c>
      <c r="B135" s="7" t="b">
        <f aca="true" t="shared" si="8" ref="B135:B166">IF($H$1="","",$H$1)</f>
        <v>0</v>
      </c>
      <c r="C135" s="63"/>
      <c r="D135" s="63"/>
      <c r="E135" s="64"/>
      <c r="F135" s="65"/>
      <c r="G135" s="66"/>
      <c r="H135" s="157"/>
      <c r="I135" s="156"/>
      <c r="J135" s="155"/>
      <c r="K135" s="67"/>
      <c r="L135" s="68"/>
      <c r="M135" s="68"/>
      <c r="N135" s="69"/>
      <c r="P135" s="10" t="str">
        <f aca="true" t="shared" si="9" ref="P135:P166">D135&amp;"@"&amp;E135</f>
        <v>@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s="2" customFormat="1" ht="13.5" customHeight="1">
      <c r="A136" s="7">
        <v>130</v>
      </c>
      <c r="B136" s="7" t="b">
        <f t="shared" si="8"/>
        <v>0</v>
      </c>
      <c r="C136" s="63"/>
      <c r="D136" s="63"/>
      <c r="E136" s="64"/>
      <c r="F136" s="65"/>
      <c r="G136" s="66"/>
      <c r="H136" s="157"/>
      <c r="I136" s="156"/>
      <c r="J136" s="155"/>
      <c r="K136" s="67"/>
      <c r="L136" s="68"/>
      <c r="M136" s="68"/>
      <c r="N136" s="69"/>
      <c r="P136" s="10" t="str">
        <f t="shared" si="9"/>
        <v>@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s="2" customFormat="1" ht="13.5" customHeight="1">
      <c r="A137" s="7">
        <v>131</v>
      </c>
      <c r="B137" s="7" t="b">
        <f t="shared" si="8"/>
        <v>0</v>
      </c>
      <c r="C137" s="63"/>
      <c r="D137" s="63"/>
      <c r="E137" s="64"/>
      <c r="F137" s="65"/>
      <c r="G137" s="66"/>
      <c r="H137" s="157"/>
      <c r="I137" s="156"/>
      <c r="J137" s="155"/>
      <c r="K137" s="67"/>
      <c r="L137" s="68"/>
      <c r="M137" s="68"/>
      <c r="N137" s="69"/>
      <c r="P137" s="10" t="str">
        <f t="shared" si="9"/>
        <v>@</v>
      </c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s="2" customFormat="1" ht="13.5" customHeight="1">
      <c r="A138" s="7">
        <v>132</v>
      </c>
      <c r="B138" s="7" t="b">
        <f t="shared" si="8"/>
        <v>0</v>
      </c>
      <c r="C138" s="63"/>
      <c r="D138" s="63"/>
      <c r="E138" s="64"/>
      <c r="F138" s="65"/>
      <c r="G138" s="66"/>
      <c r="H138" s="157"/>
      <c r="I138" s="156"/>
      <c r="J138" s="155"/>
      <c r="K138" s="67"/>
      <c r="L138" s="68"/>
      <c r="M138" s="68"/>
      <c r="N138" s="69"/>
      <c r="P138" s="10" t="str">
        <f t="shared" si="9"/>
        <v>@</v>
      </c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s="2" customFormat="1" ht="13.5" customHeight="1">
      <c r="A139" s="7">
        <v>133</v>
      </c>
      <c r="B139" s="7" t="b">
        <f t="shared" si="8"/>
        <v>0</v>
      </c>
      <c r="C139" s="63"/>
      <c r="D139" s="63"/>
      <c r="E139" s="64"/>
      <c r="F139" s="65"/>
      <c r="G139" s="66"/>
      <c r="H139" s="157"/>
      <c r="I139" s="156"/>
      <c r="J139" s="155"/>
      <c r="K139" s="67"/>
      <c r="L139" s="68"/>
      <c r="M139" s="68"/>
      <c r="N139" s="69"/>
      <c r="P139" s="10" t="str">
        <f t="shared" si="9"/>
        <v>@</v>
      </c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s="2" customFormat="1" ht="13.5" customHeight="1">
      <c r="A140" s="7">
        <v>134</v>
      </c>
      <c r="B140" s="7" t="b">
        <f t="shared" si="8"/>
        <v>0</v>
      </c>
      <c r="C140" s="63"/>
      <c r="D140" s="63"/>
      <c r="E140" s="64"/>
      <c r="F140" s="65"/>
      <c r="G140" s="66"/>
      <c r="H140" s="157"/>
      <c r="I140" s="156"/>
      <c r="J140" s="155"/>
      <c r="K140" s="67"/>
      <c r="L140" s="68"/>
      <c r="M140" s="68"/>
      <c r="N140" s="69"/>
      <c r="P140" s="10" t="str">
        <f t="shared" si="9"/>
        <v>@</v>
      </c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s="2" customFormat="1" ht="13.5" customHeight="1">
      <c r="A141" s="7">
        <v>135</v>
      </c>
      <c r="B141" s="7" t="b">
        <f t="shared" si="8"/>
        <v>0</v>
      </c>
      <c r="C141" s="63"/>
      <c r="D141" s="63"/>
      <c r="E141" s="64"/>
      <c r="F141" s="65"/>
      <c r="G141" s="66"/>
      <c r="H141" s="157"/>
      <c r="I141" s="156"/>
      <c r="J141" s="155"/>
      <c r="K141" s="67"/>
      <c r="L141" s="68"/>
      <c r="M141" s="68"/>
      <c r="N141" s="69"/>
      <c r="P141" s="10" t="str">
        <f t="shared" si="9"/>
        <v>@</v>
      </c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s="2" customFormat="1" ht="13.5" customHeight="1">
      <c r="A142" s="7">
        <v>136</v>
      </c>
      <c r="B142" s="7" t="b">
        <f t="shared" si="8"/>
        <v>0</v>
      </c>
      <c r="C142" s="63"/>
      <c r="D142" s="63"/>
      <c r="E142" s="64"/>
      <c r="F142" s="65"/>
      <c r="G142" s="66"/>
      <c r="H142" s="157"/>
      <c r="I142" s="156"/>
      <c r="J142" s="155"/>
      <c r="K142" s="67"/>
      <c r="L142" s="68"/>
      <c r="M142" s="68"/>
      <c r="N142" s="69"/>
      <c r="P142" s="10" t="str">
        <f t="shared" si="9"/>
        <v>@</v>
      </c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s="2" customFormat="1" ht="13.5" customHeight="1">
      <c r="A143" s="7">
        <v>137</v>
      </c>
      <c r="B143" s="7" t="b">
        <f t="shared" si="8"/>
        <v>0</v>
      </c>
      <c r="C143" s="63"/>
      <c r="D143" s="63"/>
      <c r="E143" s="64"/>
      <c r="F143" s="65"/>
      <c r="G143" s="66"/>
      <c r="H143" s="157"/>
      <c r="I143" s="156"/>
      <c r="J143" s="155"/>
      <c r="K143" s="67"/>
      <c r="L143" s="68"/>
      <c r="M143" s="68"/>
      <c r="N143" s="69"/>
      <c r="P143" s="10" t="str">
        <f t="shared" si="9"/>
        <v>@</v>
      </c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s="2" customFormat="1" ht="13.5" customHeight="1">
      <c r="A144" s="7">
        <v>138</v>
      </c>
      <c r="B144" s="7" t="b">
        <f t="shared" si="8"/>
        <v>0</v>
      </c>
      <c r="C144" s="63"/>
      <c r="D144" s="63"/>
      <c r="E144" s="64"/>
      <c r="F144" s="65"/>
      <c r="G144" s="66"/>
      <c r="H144" s="157"/>
      <c r="I144" s="156"/>
      <c r="J144" s="155"/>
      <c r="K144" s="67"/>
      <c r="L144" s="68"/>
      <c r="M144" s="68"/>
      <c r="N144" s="69"/>
      <c r="P144" s="10" t="str">
        <f t="shared" si="9"/>
        <v>@</v>
      </c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s="2" customFormat="1" ht="13.5" customHeight="1">
      <c r="A145" s="7">
        <v>139</v>
      </c>
      <c r="B145" s="7" t="b">
        <f t="shared" si="8"/>
        <v>0</v>
      </c>
      <c r="C145" s="63"/>
      <c r="D145" s="63"/>
      <c r="E145" s="64"/>
      <c r="F145" s="65"/>
      <c r="G145" s="66"/>
      <c r="H145" s="157"/>
      <c r="I145" s="156"/>
      <c r="J145" s="155"/>
      <c r="K145" s="67"/>
      <c r="L145" s="68"/>
      <c r="M145" s="68"/>
      <c r="N145" s="69"/>
      <c r="P145" s="10" t="str">
        <f t="shared" si="9"/>
        <v>@</v>
      </c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s="2" customFormat="1" ht="13.5" customHeight="1">
      <c r="A146" s="7">
        <v>140</v>
      </c>
      <c r="B146" s="7" t="b">
        <f t="shared" si="8"/>
        <v>0</v>
      </c>
      <c r="C146" s="63"/>
      <c r="D146" s="63"/>
      <c r="E146" s="64"/>
      <c r="F146" s="65"/>
      <c r="G146" s="66"/>
      <c r="H146" s="157"/>
      <c r="I146" s="156"/>
      <c r="J146" s="155"/>
      <c r="K146" s="67"/>
      <c r="L146" s="68"/>
      <c r="M146" s="68"/>
      <c r="N146" s="69"/>
      <c r="P146" s="10" t="str">
        <f t="shared" si="9"/>
        <v>@</v>
      </c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s="2" customFormat="1" ht="13.5" customHeight="1">
      <c r="A147" s="7">
        <v>141</v>
      </c>
      <c r="B147" s="7" t="b">
        <f t="shared" si="8"/>
        <v>0</v>
      </c>
      <c r="C147" s="63"/>
      <c r="D147" s="63"/>
      <c r="E147" s="64"/>
      <c r="F147" s="65"/>
      <c r="G147" s="66"/>
      <c r="H147" s="157"/>
      <c r="I147" s="156"/>
      <c r="J147" s="155"/>
      <c r="K147" s="67"/>
      <c r="L147" s="68"/>
      <c r="M147" s="68"/>
      <c r="N147" s="69"/>
      <c r="P147" s="10" t="str">
        <f t="shared" si="9"/>
        <v>@</v>
      </c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s="2" customFormat="1" ht="13.5" customHeight="1">
      <c r="A148" s="7">
        <v>142</v>
      </c>
      <c r="B148" s="7" t="b">
        <f t="shared" si="8"/>
        <v>0</v>
      </c>
      <c r="C148" s="63"/>
      <c r="D148" s="63"/>
      <c r="E148" s="64"/>
      <c r="F148" s="65"/>
      <c r="G148" s="66"/>
      <c r="H148" s="157"/>
      <c r="I148" s="156"/>
      <c r="J148" s="155"/>
      <c r="K148" s="67"/>
      <c r="L148" s="68"/>
      <c r="M148" s="68"/>
      <c r="N148" s="69"/>
      <c r="P148" s="10" t="str">
        <f t="shared" si="9"/>
        <v>@</v>
      </c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s="2" customFormat="1" ht="13.5" customHeight="1">
      <c r="A149" s="7">
        <v>143</v>
      </c>
      <c r="B149" s="7" t="b">
        <f t="shared" si="8"/>
        <v>0</v>
      </c>
      <c r="C149" s="63"/>
      <c r="D149" s="63"/>
      <c r="E149" s="64"/>
      <c r="F149" s="65"/>
      <c r="G149" s="66"/>
      <c r="H149" s="157"/>
      <c r="I149" s="156"/>
      <c r="J149" s="155"/>
      <c r="K149" s="67"/>
      <c r="L149" s="68"/>
      <c r="M149" s="68"/>
      <c r="N149" s="69"/>
      <c r="P149" s="10" t="str">
        <f t="shared" si="9"/>
        <v>@</v>
      </c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s="2" customFormat="1" ht="13.5" customHeight="1">
      <c r="A150" s="7">
        <v>144</v>
      </c>
      <c r="B150" s="7" t="b">
        <f t="shared" si="8"/>
        <v>0</v>
      </c>
      <c r="C150" s="63"/>
      <c r="D150" s="63"/>
      <c r="E150" s="64"/>
      <c r="F150" s="65"/>
      <c r="G150" s="66"/>
      <c r="H150" s="157"/>
      <c r="I150" s="156"/>
      <c r="J150" s="155"/>
      <c r="K150" s="67"/>
      <c r="L150" s="68"/>
      <c r="M150" s="68"/>
      <c r="N150" s="69"/>
      <c r="P150" s="10" t="str">
        <f t="shared" si="9"/>
        <v>@</v>
      </c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s="2" customFormat="1" ht="13.5" customHeight="1">
      <c r="A151" s="7">
        <v>145</v>
      </c>
      <c r="B151" s="7" t="b">
        <f t="shared" si="8"/>
        <v>0</v>
      </c>
      <c r="C151" s="63"/>
      <c r="D151" s="63"/>
      <c r="E151" s="64"/>
      <c r="F151" s="65"/>
      <c r="G151" s="66"/>
      <c r="H151" s="157"/>
      <c r="I151" s="156"/>
      <c r="J151" s="155"/>
      <c r="K151" s="67"/>
      <c r="L151" s="68"/>
      <c r="M151" s="68"/>
      <c r="N151" s="69"/>
      <c r="P151" s="10" t="str">
        <f t="shared" si="9"/>
        <v>@</v>
      </c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s="2" customFormat="1" ht="13.5" customHeight="1">
      <c r="A152" s="7">
        <v>146</v>
      </c>
      <c r="B152" s="7" t="b">
        <f t="shared" si="8"/>
        <v>0</v>
      </c>
      <c r="C152" s="63"/>
      <c r="D152" s="63"/>
      <c r="E152" s="64"/>
      <c r="F152" s="65"/>
      <c r="G152" s="66"/>
      <c r="H152" s="157"/>
      <c r="I152" s="156"/>
      <c r="J152" s="155"/>
      <c r="K152" s="67"/>
      <c r="L152" s="68"/>
      <c r="M152" s="68"/>
      <c r="N152" s="69"/>
      <c r="P152" s="10" t="str">
        <f t="shared" si="9"/>
        <v>@</v>
      </c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s="2" customFormat="1" ht="13.5" customHeight="1">
      <c r="A153" s="7">
        <v>147</v>
      </c>
      <c r="B153" s="7" t="b">
        <f t="shared" si="8"/>
        <v>0</v>
      </c>
      <c r="C153" s="63"/>
      <c r="D153" s="63"/>
      <c r="E153" s="64"/>
      <c r="F153" s="65"/>
      <c r="G153" s="66"/>
      <c r="H153" s="157"/>
      <c r="I153" s="156"/>
      <c r="J153" s="155"/>
      <c r="K153" s="67"/>
      <c r="L153" s="68"/>
      <c r="M153" s="68"/>
      <c r="N153" s="69"/>
      <c r="P153" s="10" t="str">
        <f t="shared" si="9"/>
        <v>@</v>
      </c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s="2" customFormat="1" ht="13.5" customHeight="1">
      <c r="A154" s="7">
        <v>148</v>
      </c>
      <c r="B154" s="7" t="b">
        <f t="shared" si="8"/>
        <v>0</v>
      </c>
      <c r="C154" s="63"/>
      <c r="D154" s="63"/>
      <c r="E154" s="64"/>
      <c r="F154" s="65"/>
      <c r="G154" s="66"/>
      <c r="H154" s="157"/>
      <c r="I154" s="156"/>
      <c r="J154" s="155"/>
      <c r="K154" s="67"/>
      <c r="L154" s="68"/>
      <c r="M154" s="68"/>
      <c r="N154" s="69"/>
      <c r="P154" s="10" t="str">
        <f t="shared" si="9"/>
        <v>@</v>
      </c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s="2" customFormat="1" ht="13.5" customHeight="1">
      <c r="A155" s="7">
        <v>149</v>
      </c>
      <c r="B155" s="7" t="b">
        <f t="shared" si="8"/>
        <v>0</v>
      </c>
      <c r="C155" s="63"/>
      <c r="D155" s="63"/>
      <c r="E155" s="64"/>
      <c r="F155" s="65"/>
      <c r="G155" s="66"/>
      <c r="H155" s="157"/>
      <c r="I155" s="156"/>
      <c r="J155" s="155"/>
      <c r="K155" s="67"/>
      <c r="L155" s="68"/>
      <c r="M155" s="68"/>
      <c r="N155" s="69"/>
      <c r="P155" s="10" t="str">
        <f t="shared" si="9"/>
        <v>@</v>
      </c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s="2" customFormat="1" ht="13.5" customHeight="1">
      <c r="A156" s="7">
        <v>150</v>
      </c>
      <c r="B156" s="7" t="b">
        <f t="shared" si="8"/>
        <v>0</v>
      </c>
      <c r="C156" s="63"/>
      <c r="D156" s="63"/>
      <c r="E156" s="64"/>
      <c r="F156" s="65"/>
      <c r="G156" s="66"/>
      <c r="H156" s="157"/>
      <c r="I156" s="156"/>
      <c r="J156" s="155"/>
      <c r="K156" s="67"/>
      <c r="L156" s="68"/>
      <c r="M156" s="68"/>
      <c r="N156" s="69"/>
      <c r="P156" s="10" t="str">
        <f t="shared" si="9"/>
        <v>@</v>
      </c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s="2" customFormat="1" ht="13.5" customHeight="1">
      <c r="A157" s="7">
        <v>151</v>
      </c>
      <c r="B157" s="7" t="b">
        <f t="shared" si="8"/>
        <v>0</v>
      </c>
      <c r="C157" s="63"/>
      <c r="D157" s="63"/>
      <c r="E157" s="64"/>
      <c r="F157" s="65"/>
      <c r="G157" s="66"/>
      <c r="H157" s="157"/>
      <c r="I157" s="156"/>
      <c r="J157" s="155"/>
      <c r="K157" s="67"/>
      <c r="L157" s="68"/>
      <c r="M157" s="68"/>
      <c r="N157" s="69"/>
      <c r="P157" s="10" t="str">
        <f t="shared" si="9"/>
        <v>@</v>
      </c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s="2" customFormat="1" ht="13.5" customHeight="1">
      <c r="A158" s="7">
        <v>152</v>
      </c>
      <c r="B158" s="7" t="b">
        <f t="shared" si="8"/>
        <v>0</v>
      </c>
      <c r="C158" s="63"/>
      <c r="D158" s="63"/>
      <c r="E158" s="64"/>
      <c r="F158" s="65"/>
      <c r="G158" s="66"/>
      <c r="H158" s="157"/>
      <c r="I158" s="156"/>
      <c r="J158" s="155"/>
      <c r="K158" s="67"/>
      <c r="L158" s="68"/>
      <c r="M158" s="68"/>
      <c r="N158" s="69"/>
      <c r="P158" s="10" t="str">
        <f t="shared" si="9"/>
        <v>@</v>
      </c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s="2" customFormat="1" ht="13.5" customHeight="1">
      <c r="A159" s="7">
        <v>153</v>
      </c>
      <c r="B159" s="7" t="b">
        <f t="shared" si="8"/>
        <v>0</v>
      </c>
      <c r="C159" s="63"/>
      <c r="D159" s="63"/>
      <c r="E159" s="64"/>
      <c r="F159" s="65"/>
      <c r="G159" s="66"/>
      <c r="H159" s="157"/>
      <c r="I159" s="156"/>
      <c r="J159" s="155"/>
      <c r="K159" s="67"/>
      <c r="L159" s="68"/>
      <c r="M159" s="68"/>
      <c r="N159" s="69"/>
      <c r="P159" s="10" t="str">
        <f t="shared" si="9"/>
        <v>@</v>
      </c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s="2" customFormat="1" ht="13.5" customHeight="1">
      <c r="A160" s="7">
        <v>154</v>
      </c>
      <c r="B160" s="7" t="b">
        <f t="shared" si="8"/>
        <v>0</v>
      </c>
      <c r="C160" s="63"/>
      <c r="D160" s="63"/>
      <c r="E160" s="64"/>
      <c r="F160" s="65"/>
      <c r="G160" s="66"/>
      <c r="H160" s="157"/>
      <c r="I160" s="156"/>
      <c r="J160" s="155"/>
      <c r="K160" s="67"/>
      <c r="L160" s="68"/>
      <c r="M160" s="68"/>
      <c r="N160" s="69"/>
      <c r="P160" s="10" t="str">
        <f t="shared" si="9"/>
        <v>@</v>
      </c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s="2" customFormat="1" ht="13.5" customHeight="1">
      <c r="A161" s="7">
        <v>155</v>
      </c>
      <c r="B161" s="7" t="b">
        <f t="shared" si="8"/>
        <v>0</v>
      </c>
      <c r="C161" s="63"/>
      <c r="D161" s="63"/>
      <c r="E161" s="64"/>
      <c r="F161" s="65"/>
      <c r="G161" s="66"/>
      <c r="H161" s="157"/>
      <c r="I161" s="156"/>
      <c r="J161" s="155"/>
      <c r="K161" s="67"/>
      <c r="L161" s="68"/>
      <c r="M161" s="68"/>
      <c r="N161" s="69"/>
      <c r="P161" s="10" t="str">
        <f t="shared" si="9"/>
        <v>@</v>
      </c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s="2" customFormat="1" ht="13.5" customHeight="1">
      <c r="A162" s="7">
        <v>156</v>
      </c>
      <c r="B162" s="7" t="b">
        <f t="shared" si="8"/>
        <v>0</v>
      </c>
      <c r="C162" s="63"/>
      <c r="D162" s="63"/>
      <c r="E162" s="64"/>
      <c r="F162" s="65"/>
      <c r="G162" s="66"/>
      <c r="H162" s="157"/>
      <c r="I162" s="156"/>
      <c r="J162" s="155"/>
      <c r="K162" s="67"/>
      <c r="L162" s="68"/>
      <c r="M162" s="68"/>
      <c r="N162" s="69"/>
      <c r="P162" s="10" t="str">
        <f t="shared" si="9"/>
        <v>@</v>
      </c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s="2" customFormat="1" ht="13.5" customHeight="1">
      <c r="A163" s="7">
        <v>157</v>
      </c>
      <c r="B163" s="7" t="b">
        <f t="shared" si="8"/>
        <v>0</v>
      </c>
      <c r="C163" s="63"/>
      <c r="D163" s="63"/>
      <c r="E163" s="64"/>
      <c r="F163" s="65"/>
      <c r="G163" s="66"/>
      <c r="H163" s="157"/>
      <c r="I163" s="156"/>
      <c r="J163" s="155"/>
      <c r="K163" s="67"/>
      <c r="L163" s="68"/>
      <c r="M163" s="68"/>
      <c r="N163" s="69"/>
      <c r="P163" s="10" t="str">
        <f t="shared" si="9"/>
        <v>@</v>
      </c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s="2" customFormat="1" ht="13.5" customHeight="1">
      <c r="A164" s="7">
        <v>158</v>
      </c>
      <c r="B164" s="7" t="b">
        <f t="shared" si="8"/>
        <v>0</v>
      </c>
      <c r="C164" s="63"/>
      <c r="D164" s="63"/>
      <c r="E164" s="64"/>
      <c r="F164" s="65"/>
      <c r="G164" s="66"/>
      <c r="H164" s="157"/>
      <c r="I164" s="156"/>
      <c r="J164" s="155"/>
      <c r="K164" s="67"/>
      <c r="L164" s="68"/>
      <c r="M164" s="68"/>
      <c r="N164" s="69"/>
      <c r="P164" s="10" t="str">
        <f t="shared" si="9"/>
        <v>@</v>
      </c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s="2" customFormat="1" ht="13.5" customHeight="1">
      <c r="A165" s="7">
        <v>159</v>
      </c>
      <c r="B165" s="7" t="b">
        <f t="shared" si="8"/>
        <v>0</v>
      </c>
      <c r="C165" s="63"/>
      <c r="D165" s="63"/>
      <c r="E165" s="64"/>
      <c r="F165" s="65"/>
      <c r="G165" s="66"/>
      <c r="H165" s="157"/>
      <c r="I165" s="156"/>
      <c r="J165" s="155"/>
      <c r="K165" s="67"/>
      <c r="L165" s="68"/>
      <c r="M165" s="68"/>
      <c r="N165" s="69"/>
      <c r="P165" s="10" t="str">
        <f t="shared" si="9"/>
        <v>@</v>
      </c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s="2" customFormat="1" ht="13.5" customHeight="1">
      <c r="A166" s="7">
        <v>160</v>
      </c>
      <c r="B166" s="7" t="b">
        <f t="shared" si="8"/>
        <v>0</v>
      </c>
      <c r="C166" s="63"/>
      <c r="D166" s="63"/>
      <c r="E166" s="64"/>
      <c r="F166" s="65"/>
      <c r="G166" s="66"/>
      <c r="H166" s="157"/>
      <c r="I166" s="156"/>
      <c r="J166" s="155"/>
      <c r="K166" s="67"/>
      <c r="L166" s="68"/>
      <c r="M166" s="68"/>
      <c r="N166" s="69"/>
      <c r="P166" s="10" t="str">
        <f t="shared" si="9"/>
        <v>@</v>
      </c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s="2" customFormat="1" ht="13.5" customHeight="1">
      <c r="A167" s="7">
        <v>161</v>
      </c>
      <c r="B167" s="7" t="b">
        <f aca="true" t="shared" si="10" ref="B167:B203">IF($H$1="","",$H$1)</f>
        <v>0</v>
      </c>
      <c r="C167" s="63"/>
      <c r="D167" s="63"/>
      <c r="E167" s="64"/>
      <c r="F167" s="65"/>
      <c r="G167" s="66"/>
      <c r="H167" s="157"/>
      <c r="I167" s="156"/>
      <c r="J167" s="155"/>
      <c r="K167" s="67"/>
      <c r="L167" s="68"/>
      <c r="M167" s="68"/>
      <c r="N167" s="69"/>
      <c r="P167" s="10" t="str">
        <f aca="true" t="shared" si="11" ref="P167:P203">D167&amp;"@"&amp;E167</f>
        <v>@</v>
      </c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s="2" customFormat="1" ht="13.5" customHeight="1">
      <c r="A168" s="7">
        <v>162</v>
      </c>
      <c r="B168" s="7" t="b">
        <f t="shared" si="10"/>
        <v>0</v>
      </c>
      <c r="C168" s="63"/>
      <c r="D168" s="63"/>
      <c r="E168" s="64"/>
      <c r="F168" s="65"/>
      <c r="G168" s="66"/>
      <c r="H168" s="157"/>
      <c r="I168" s="156"/>
      <c r="J168" s="155"/>
      <c r="K168" s="67"/>
      <c r="L168" s="68"/>
      <c r="M168" s="68"/>
      <c r="N168" s="69"/>
      <c r="P168" s="10" t="str">
        <f t="shared" si="11"/>
        <v>@</v>
      </c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s="2" customFormat="1" ht="13.5" customHeight="1">
      <c r="A169" s="7">
        <v>163</v>
      </c>
      <c r="B169" s="7" t="b">
        <f t="shared" si="10"/>
        <v>0</v>
      </c>
      <c r="C169" s="63"/>
      <c r="D169" s="63"/>
      <c r="E169" s="64"/>
      <c r="F169" s="65"/>
      <c r="G169" s="66"/>
      <c r="H169" s="157"/>
      <c r="I169" s="156"/>
      <c r="J169" s="155"/>
      <c r="K169" s="67"/>
      <c r="L169" s="68"/>
      <c r="M169" s="68"/>
      <c r="N169" s="69"/>
      <c r="P169" s="10" t="str">
        <f t="shared" si="11"/>
        <v>@</v>
      </c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s="2" customFormat="1" ht="13.5" customHeight="1">
      <c r="A170" s="7">
        <v>164</v>
      </c>
      <c r="B170" s="7" t="b">
        <f t="shared" si="10"/>
        <v>0</v>
      </c>
      <c r="C170" s="63"/>
      <c r="D170" s="63"/>
      <c r="E170" s="64"/>
      <c r="F170" s="65"/>
      <c r="G170" s="66"/>
      <c r="H170" s="157"/>
      <c r="I170" s="156"/>
      <c r="J170" s="155"/>
      <c r="K170" s="67"/>
      <c r="L170" s="68"/>
      <c r="M170" s="68"/>
      <c r="N170" s="69"/>
      <c r="P170" s="10" t="str">
        <f t="shared" si="11"/>
        <v>@</v>
      </c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s="2" customFormat="1" ht="13.5" customHeight="1">
      <c r="A171" s="7">
        <v>165</v>
      </c>
      <c r="B171" s="7" t="b">
        <f t="shared" si="10"/>
        <v>0</v>
      </c>
      <c r="C171" s="63"/>
      <c r="D171" s="63"/>
      <c r="E171" s="64"/>
      <c r="F171" s="65"/>
      <c r="G171" s="66"/>
      <c r="H171" s="157"/>
      <c r="I171" s="156"/>
      <c r="J171" s="155"/>
      <c r="K171" s="67"/>
      <c r="L171" s="68"/>
      <c r="M171" s="68"/>
      <c r="N171" s="69"/>
      <c r="P171" s="10" t="str">
        <f t="shared" si="11"/>
        <v>@</v>
      </c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s="2" customFormat="1" ht="13.5" customHeight="1">
      <c r="A172" s="7">
        <v>166</v>
      </c>
      <c r="B172" s="7" t="b">
        <f t="shared" si="10"/>
        <v>0</v>
      </c>
      <c r="C172" s="63"/>
      <c r="D172" s="63"/>
      <c r="E172" s="64"/>
      <c r="F172" s="65"/>
      <c r="G172" s="66"/>
      <c r="H172" s="157"/>
      <c r="I172" s="156"/>
      <c r="J172" s="155"/>
      <c r="K172" s="67"/>
      <c r="L172" s="68"/>
      <c r="M172" s="68"/>
      <c r="N172" s="69"/>
      <c r="P172" s="10" t="str">
        <f t="shared" si="11"/>
        <v>@</v>
      </c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s="2" customFormat="1" ht="13.5" customHeight="1">
      <c r="A173" s="7">
        <v>167</v>
      </c>
      <c r="B173" s="7" t="b">
        <f t="shared" si="10"/>
        <v>0</v>
      </c>
      <c r="C173" s="63"/>
      <c r="D173" s="63"/>
      <c r="E173" s="64"/>
      <c r="F173" s="65"/>
      <c r="G173" s="66"/>
      <c r="H173" s="157"/>
      <c r="I173" s="156"/>
      <c r="J173" s="155"/>
      <c r="K173" s="67"/>
      <c r="L173" s="68"/>
      <c r="M173" s="68"/>
      <c r="N173" s="69"/>
      <c r="P173" s="10" t="str">
        <f t="shared" si="11"/>
        <v>@</v>
      </c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s="2" customFormat="1" ht="13.5" customHeight="1">
      <c r="A174" s="7">
        <v>168</v>
      </c>
      <c r="B174" s="7" t="b">
        <f t="shared" si="10"/>
        <v>0</v>
      </c>
      <c r="C174" s="63"/>
      <c r="D174" s="63"/>
      <c r="E174" s="64"/>
      <c r="F174" s="65"/>
      <c r="G174" s="66"/>
      <c r="H174" s="157"/>
      <c r="I174" s="156"/>
      <c r="J174" s="155"/>
      <c r="K174" s="67"/>
      <c r="L174" s="68"/>
      <c r="M174" s="68"/>
      <c r="N174" s="69"/>
      <c r="P174" s="10" t="str">
        <f t="shared" si="11"/>
        <v>@</v>
      </c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s="2" customFormat="1" ht="13.5" customHeight="1">
      <c r="A175" s="7">
        <v>169</v>
      </c>
      <c r="B175" s="7" t="b">
        <f t="shared" si="10"/>
        <v>0</v>
      </c>
      <c r="C175" s="63"/>
      <c r="D175" s="63"/>
      <c r="E175" s="64"/>
      <c r="F175" s="65"/>
      <c r="G175" s="66"/>
      <c r="H175" s="157"/>
      <c r="I175" s="156"/>
      <c r="J175" s="155"/>
      <c r="K175" s="67"/>
      <c r="L175" s="68"/>
      <c r="M175" s="68"/>
      <c r="N175" s="69"/>
      <c r="P175" s="10" t="str">
        <f t="shared" si="11"/>
        <v>@</v>
      </c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s="2" customFormat="1" ht="13.5" customHeight="1">
      <c r="A176" s="7">
        <v>170</v>
      </c>
      <c r="B176" s="7" t="b">
        <f t="shared" si="10"/>
        <v>0</v>
      </c>
      <c r="C176" s="63"/>
      <c r="D176" s="63"/>
      <c r="E176" s="64"/>
      <c r="F176" s="65"/>
      <c r="G176" s="66"/>
      <c r="H176" s="157"/>
      <c r="I176" s="156"/>
      <c r="J176" s="155"/>
      <c r="K176" s="67"/>
      <c r="L176" s="68"/>
      <c r="M176" s="68"/>
      <c r="N176" s="69"/>
      <c r="P176" s="10" t="str">
        <f t="shared" si="11"/>
        <v>@</v>
      </c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s="2" customFormat="1" ht="13.5" customHeight="1">
      <c r="A177" s="7">
        <v>171</v>
      </c>
      <c r="B177" s="7" t="b">
        <f t="shared" si="10"/>
        <v>0</v>
      </c>
      <c r="C177" s="63"/>
      <c r="D177" s="63"/>
      <c r="E177" s="64"/>
      <c r="F177" s="65"/>
      <c r="G177" s="66"/>
      <c r="H177" s="157"/>
      <c r="I177" s="156"/>
      <c r="J177" s="155"/>
      <c r="K177" s="67"/>
      <c r="L177" s="68"/>
      <c r="M177" s="68"/>
      <c r="N177" s="69"/>
      <c r="P177" s="10" t="str">
        <f t="shared" si="11"/>
        <v>@</v>
      </c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s="2" customFormat="1" ht="13.5" customHeight="1">
      <c r="A178" s="7">
        <v>172</v>
      </c>
      <c r="B178" s="7" t="b">
        <f t="shared" si="10"/>
        <v>0</v>
      </c>
      <c r="C178" s="63"/>
      <c r="D178" s="63"/>
      <c r="E178" s="64"/>
      <c r="F178" s="65"/>
      <c r="G178" s="66"/>
      <c r="H178" s="157"/>
      <c r="I178" s="156"/>
      <c r="J178" s="155"/>
      <c r="K178" s="67"/>
      <c r="L178" s="68"/>
      <c r="M178" s="68"/>
      <c r="N178" s="69"/>
      <c r="P178" s="10" t="str">
        <f t="shared" si="11"/>
        <v>@</v>
      </c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s="2" customFormat="1" ht="13.5" customHeight="1">
      <c r="A179" s="7">
        <v>173</v>
      </c>
      <c r="B179" s="7" t="b">
        <f t="shared" si="10"/>
        <v>0</v>
      </c>
      <c r="C179" s="63"/>
      <c r="D179" s="63"/>
      <c r="E179" s="64"/>
      <c r="F179" s="65"/>
      <c r="G179" s="66"/>
      <c r="H179" s="157"/>
      <c r="I179" s="156"/>
      <c r="J179" s="155"/>
      <c r="K179" s="67"/>
      <c r="L179" s="68"/>
      <c r="M179" s="68"/>
      <c r="N179" s="69"/>
      <c r="P179" s="10" t="str">
        <f t="shared" si="11"/>
        <v>@</v>
      </c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s="2" customFormat="1" ht="13.5" customHeight="1">
      <c r="A180" s="7">
        <v>174</v>
      </c>
      <c r="B180" s="7" t="b">
        <f t="shared" si="10"/>
        <v>0</v>
      </c>
      <c r="C180" s="63"/>
      <c r="D180" s="63"/>
      <c r="E180" s="64"/>
      <c r="F180" s="65"/>
      <c r="G180" s="66"/>
      <c r="H180" s="157"/>
      <c r="I180" s="156"/>
      <c r="J180" s="155"/>
      <c r="K180" s="67"/>
      <c r="L180" s="68"/>
      <c r="M180" s="68"/>
      <c r="N180" s="69"/>
      <c r="P180" s="10" t="str">
        <f t="shared" si="11"/>
        <v>@</v>
      </c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s="2" customFormat="1" ht="13.5" customHeight="1">
      <c r="A181" s="7">
        <v>175</v>
      </c>
      <c r="B181" s="7" t="b">
        <f t="shared" si="10"/>
        <v>0</v>
      </c>
      <c r="C181" s="63"/>
      <c r="D181" s="63"/>
      <c r="E181" s="64"/>
      <c r="F181" s="65"/>
      <c r="G181" s="66"/>
      <c r="H181" s="157"/>
      <c r="I181" s="156"/>
      <c r="J181" s="155"/>
      <c r="K181" s="67"/>
      <c r="L181" s="68"/>
      <c r="M181" s="68"/>
      <c r="N181" s="69"/>
      <c r="P181" s="10" t="str">
        <f t="shared" si="11"/>
        <v>@</v>
      </c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s="2" customFormat="1" ht="13.5" customHeight="1">
      <c r="A182" s="7">
        <v>176</v>
      </c>
      <c r="B182" s="7" t="b">
        <f t="shared" si="10"/>
        <v>0</v>
      </c>
      <c r="C182" s="63"/>
      <c r="D182" s="63"/>
      <c r="E182" s="64"/>
      <c r="F182" s="65"/>
      <c r="G182" s="66"/>
      <c r="H182" s="157"/>
      <c r="I182" s="156"/>
      <c r="J182" s="155"/>
      <c r="K182" s="67"/>
      <c r="L182" s="68"/>
      <c r="M182" s="68"/>
      <c r="N182" s="69"/>
      <c r="P182" s="10" t="str">
        <f t="shared" si="11"/>
        <v>@</v>
      </c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s="2" customFormat="1" ht="13.5" customHeight="1">
      <c r="A183" s="7">
        <v>177</v>
      </c>
      <c r="B183" s="7" t="b">
        <f t="shared" si="10"/>
        <v>0</v>
      </c>
      <c r="C183" s="63"/>
      <c r="D183" s="63"/>
      <c r="E183" s="64"/>
      <c r="F183" s="65"/>
      <c r="G183" s="66"/>
      <c r="H183" s="157"/>
      <c r="I183" s="156"/>
      <c r="J183" s="155"/>
      <c r="K183" s="67"/>
      <c r="L183" s="68"/>
      <c r="M183" s="68"/>
      <c r="N183" s="69"/>
      <c r="P183" s="10" t="str">
        <f t="shared" si="11"/>
        <v>@</v>
      </c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s="2" customFormat="1" ht="13.5" customHeight="1">
      <c r="A184" s="7">
        <v>178</v>
      </c>
      <c r="B184" s="7" t="b">
        <f t="shared" si="10"/>
        <v>0</v>
      </c>
      <c r="C184" s="63"/>
      <c r="D184" s="63"/>
      <c r="E184" s="64"/>
      <c r="F184" s="65"/>
      <c r="G184" s="66"/>
      <c r="H184" s="157"/>
      <c r="I184" s="156"/>
      <c r="J184" s="155"/>
      <c r="K184" s="67"/>
      <c r="L184" s="68"/>
      <c r="M184" s="68"/>
      <c r="N184" s="69"/>
      <c r="P184" s="10" t="str">
        <f t="shared" si="11"/>
        <v>@</v>
      </c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s="2" customFormat="1" ht="13.5" customHeight="1">
      <c r="A185" s="7">
        <v>179</v>
      </c>
      <c r="B185" s="7" t="b">
        <f t="shared" si="10"/>
        <v>0</v>
      </c>
      <c r="C185" s="63"/>
      <c r="D185" s="63"/>
      <c r="E185" s="64"/>
      <c r="F185" s="65"/>
      <c r="G185" s="66"/>
      <c r="H185" s="157"/>
      <c r="I185" s="156"/>
      <c r="J185" s="155"/>
      <c r="K185" s="67"/>
      <c r="L185" s="68"/>
      <c r="M185" s="68"/>
      <c r="N185" s="69"/>
      <c r="P185" s="10" t="str">
        <f t="shared" si="11"/>
        <v>@</v>
      </c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s="2" customFormat="1" ht="13.5" customHeight="1">
      <c r="A186" s="7">
        <v>180</v>
      </c>
      <c r="B186" s="7" t="b">
        <f t="shared" si="10"/>
        <v>0</v>
      </c>
      <c r="C186" s="63"/>
      <c r="D186" s="63"/>
      <c r="E186" s="64"/>
      <c r="F186" s="65"/>
      <c r="G186" s="66"/>
      <c r="H186" s="157"/>
      <c r="I186" s="156"/>
      <c r="J186" s="155"/>
      <c r="K186" s="67"/>
      <c r="L186" s="68"/>
      <c r="M186" s="68"/>
      <c r="N186" s="69"/>
      <c r="P186" s="10" t="str">
        <f t="shared" si="11"/>
        <v>@</v>
      </c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s="2" customFormat="1" ht="13.5" customHeight="1">
      <c r="A187" s="7">
        <v>181</v>
      </c>
      <c r="B187" s="7" t="b">
        <f t="shared" si="10"/>
        <v>0</v>
      </c>
      <c r="C187" s="63"/>
      <c r="D187" s="63"/>
      <c r="E187" s="64"/>
      <c r="F187" s="65"/>
      <c r="G187" s="66"/>
      <c r="H187" s="157"/>
      <c r="I187" s="156"/>
      <c r="J187" s="155"/>
      <c r="K187" s="67"/>
      <c r="L187" s="68"/>
      <c r="M187" s="68"/>
      <c r="N187" s="69"/>
      <c r="P187" s="10" t="str">
        <f t="shared" si="11"/>
        <v>@</v>
      </c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s="2" customFormat="1" ht="13.5" customHeight="1">
      <c r="A188" s="7">
        <v>182</v>
      </c>
      <c r="B188" s="7" t="b">
        <f t="shared" si="10"/>
        <v>0</v>
      </c>
      <c r="C188" s="63"/>
      <c r="D188" s="63"/>
      <c r="E188" s="64"/>
      <c r="F188" s="65"/>
      <c r="G188" s="66"/>
      <c r="H188" s="157"/>
      <c r="I188" s="156"/>
      <c r="J188" s="155"/>
      <c r="K188" s="67"/>
      <c r="L188" s="68"/>
      <c r="M188" s="68"/>
      <c r="N188" s="69"/>
      <c r="P188" s="10" t="str">
        <f t="shared" si="11"/>
        <v>@</v>
      </c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s="2" customFormat="1" ht="13.5" customHeight="1">
      <c r="A189" s="7">
        <v>183</v>
      </c>
      <c r="B189" s="7" t="b">
        <f t="shared" si="10"/>
        <v>0</v>
      </c>
      <c r="C189" s="63"/>
      <c r="D189" s="63"/>
      <c r="E189" s="64"/>
      <c r="F189" s="65"/>
      <c r="G189" s="66"/>
      <c r="H189" s="157"/>
      <c r="I189" s="156"/>
      <c r="J189" s="155"/>
      <c r="K189" s="67"/>
      <c r="L189" s="68"/>
      <c r="M189" s="68"/>
      <c r="N189" s="69"/>
      <c r="P189" s="10" t="str">
        <f t="shared" si="11"/>
        <v>@</v>
      </c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s="2" customFormat="1" ht="13.5" customHeight="1">
      <c r="A190" s="7">
        <v>184</v>
      </c>
      <c r="B190" s="7" t="b">
        <f t="shared" si="10"/>
        <v>0</v>
      </c>
      <c r="C190" s="63"/>
      <c r="D190" s="63"/>
      <c r="E190" s="64"/>
      <c r="F190" s="65"/>
      <c r="G190" s="66"/>
      <c r="H190" s="157"/>
      <c r="I190" s="156"/>
      <c r="J190" s="155"/>
      <c r="K190" s="67"/>
      <c r="L190" s="68"/>
      <c r="M190" s="68"/>
      <c r="N190" s="69"/>
      <c r="P190" s="10" t="str">
        <f t="shared" si="11"/>
        <v>@</v>
      </c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s="2" customFormat="1" ht="13.5" customHeight="1">
      <c r="A191" s="7">
        <v>185</v>
      </c>
      <c r="B191" s="7" t="b">
        <f t="shared" si="10"/>
        <v>0</v>
      </c>
      <c r="C191" s="63"/>
      <c r="D191" s="63"/>
      <c r="E191" s="64"/>
      <c r="F191" s="65"/>
      <c r="G191" s="66"/>
      <c r="H191" s="157"/>
      <c r="I191" s="156"/>
      <c r="J191" s="155"/>
      <c r="K191" s="67"/>
      <c r="L191" s="68"/>
      <c r="M191" s="68"/>
      <c r="N191" s="69"/>
      <c r="P191" s="10" t="str">
        <f t="shared" si="11"/>
        <v>@</v>
      </c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s="2" customFormat="1" ht="13.5" customHeight="1">
      <c r="A192" s="7">
        <v>186</v>
      </c>
      <c r="B192" s="7" t="b">
        <f t="shared" si="10"/>
        <v>0</v>
      </c>
      <c r="C192" s="63"/>
      <c r="D192" s="63"/>
      <c r="E192" s="64"/>
      <c r="F192" s="65"/>
      <c r="G192" s="66"/>
      <c r="H192" s="157"/>
      <c r="I192" s="156"/>
      <c r="J192" s="155"/>
      <c r="K192" s="67"/>
      <c r="L192" s="68"/>
      <c r="M192" s="68"/>
      <c r="N192" s="69"/>
      <c r="P192" s="10" t="str">
        <f t="shared" si="11"/>
        <v>@</v>
      </c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s="2" customFormat="1" ht="13.5" customHeight="1">
      <c r="A193" s="7">
        <v>187</v>
      </c>
      <c r="B193" s="7" t="b">
        <f t="shared" si="10"/>
        <v>0</v>
      </c>
      <c r="C193" s="63"/>
      <c r="D193" s="63"/>
      <c r="E193" s="64"/>
      <c r="F193" s="65"/>
      <c r="G193" s="66"/>
      <c r="H193" s="157"/>
      <c r="I193" s="156"/>
      <c r="J193" s="155"/>
      <c r="K193" s="67"/>
      <c r="L193" s="68"/>
      <c r="M193" s="68"/>
      <c r="N193" s="69"/>
      <c r="P193" s="10" t="str">
        <f t="shared" si="11"/>
        <v>@</v>
      </c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s="2" customFormat="1" ht="13.5" customHeight="1">
      <c r="A194" s="7">
        <v>188</v>
      </c>
      <c r="B194" s="7" t="b">
        <f t="shared" si="10"/>
        <v>0</v>
      </c>
      <c r="C194" s="63"/>
      <c r="D194" s="63"/>
      <c r="E194" s="64"/>
      <c r="F194" s="65"/>
      <c r="G194" s="66"/>
      <c r="H194" s="157"/>
      <c r="I194" s="156"/>
      <c r="J194" s="155"/>
      <c r="K194" s="67"/>
      <c r="L194" s="68"/>
      <c r="M194" s="68"/>
      <c r="N194" s="69"/>
      <c r="P194" s="10" t="str">
        <f t="shared" si="11"/>
        <v>@</v>
      </c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s="2" customFormat="1" ht="13.5" customHeight="1">
      <c r="A195" s="7">
        <v>189</v>
      </c>
      <c r="B195" s="7" t="b">
        <f t="shared" si="10"/>
        <v>0</v>
      </c>
      <c r="C195" s="63"/>
      <c r="D195" s="63"/>
      <c r="E195" s="64"/>
      <c r="F195" s="65"/>
      <c r="G195" s="66"/>
      <c r="H195" s="157"/>
      <c r="I195" s="156"/>
      <c r="J195" s="155"/>
      <c r="K195" s="67"/>
      <c r="L195" s="68"/>
      <c r="M195" s="68"/>
      <c r="N195" s="69"/>
      <c r="P195" s="10" t="str">
        <f t="shared" si="11"/>
        <v>@</v>
      </c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s="2" customFormat="1" ht="13.5" customHeight="1">
      <c r="A196" s="7">
        <v>190</v>
      </c>
      <c r="B196" s="7" t="b">
        <f t="shared" si="10"/>
        <v>0</v>
      </c>
      <c r="C196" s="63"/>
      <c r="D196" s="63"/>
      <c r="E196" s="64"/>
      <c r="F196" s="65"/>
      <c r="G196" s="66"/>
      <c r="H196" s="157"/>
      <c r="I196" s="156"/>
      <c r="J196" s="155"/>
      <c r="K196" s="67"/>
      <c r="L196" s="68"/>
      <c r="M196" s="68"/>
      <c r="N196" s="69"/>
      <c r="P196" s="10" t="str">
        <f t="shared" si="11"/>
        <v>@</v>
      </c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s="2" customFormat="1" ht="13.5" customHeight="1">
      <c r="A197" s="7">
        <v>191</v>
      </c>
      <c r="B197" s="7" t="b">
        <f t="shared" si="10"/>
        <v>0</v>
      </c>
      <c r="C197" s="63"/>
      <c r="D197" s="63"/>
      <c r="E197" s="64"/>
      <c r="F197" s="65"/>
      <c r="G197" s="66"/>
      <c r="H197" s="157"/>
      <c r="I197" s="156"/>
      <c r="J197" s="155"/>
      <c r="K197" s="67"/>
      <c r="L197" s="68"/>
      <c r="M197" s="68"/>
      <c r="N197" s="69"/>
      <c r="P197" s="10" t="str">
        <f t="shared" si="11"/>
        <v>@</v>
      </c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s="2" customFormat="1" ht="13.5" customHeight="1">
      <c r="A198" s="7">
        <v>192</v>
      </c>
      <c r="B198" s="7" t="b">
        <f t="shared" si="10"/>
        <v>0</v>
      </c>
      <c r="C198" s="63"/>
      <c r="D198" s="63"/>
      <c r="E198" s="64"/>
      <c r="F198" s="65"/>
      <c r="G198" s="66"/>
      <c r="H198" s="157"/>
      <c r="I198" s="156"/>
      <c r="J198" s="155"/>
      <c r="K198" s="67"/>
      <c r="L198" s="68"/>
      <c r="M198" s="68"/>
      <c r="N198" s="69"/>
      <c r="P198" s="10" t="str">
        <f t="shared" si="11"/>
        <v>@</v>
      </c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s="2" customFormat="1" ht="13.5" customHeight="1">
      <c r="A199" s="7">
        <v>193</v>
      </c>
      <c r="B199" s="7" t="b">
        <f t="shared" si="10"/>
        <v>0</v>
      </c>
      <c r="C199" s="63"/>
      <c r="D199" s="63"/>
      <c r="E199" s="64"/>
      <c r="F199" s="65"/>
      <c r="G199" s="66"/>
      <c r="H199" s="157"/>
      <c r="I199" s="156"/>
      <c r="J199" s="155"/>
      <c r="K199" s="67"/>
      <c r="L199" s="68"/>
      <c r="M199" s="68"/>
      <c r="N199" s="69"/>
      <c r="P199" s="10" t="str">
        <f t="shared" si="11"/>
        <v>@</v>
      </c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s="2" customFormat="1" ht="13.5" customHeight="1">
      <c r="A200" s="7">
        <v>194</v>
      </c>
      <c r="B200" s="7" t="b">
        <f t="shared" si="10"/>
        <v>0</v>
      </c>
      <c r="C200" s="63"/>
      <c r="D200" s="63"/>
      <c r="E200" s="64"/>
      <c r="F200" s="65"/>
      <c r="G200" s="66"/>
      <c r="H200" s="157"/>
      <c r="I200" s="156"/>
      <c r="J200" s="155"/>
      <c r="K200" s="67"/>
      <c r="L200" s="68"/>
      <c r="M200" s="68"/>
      <c r="N200" s="69"/>
      <c r="P200" s="10" t="str">
        <f t="shared" si="11"/>
        <v>@</v>
      </c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s="2" customFormat="1" ht="13.5" customHeight="1">
      <c r="A201" s="7">
        <v>195</v>
      </c>
      <c r="B201" s="7" t="b">
        <f t="shared" si="10"/>
        <v>0</v>
      </c>
      <c r="C201" s="63"/>
      <c r="D201" s="63"/>
      <c r="E201" s="64"/>
      <c r="F201" s="65"/>
      <c r="G201" s="66"/>
      <c r="H201" s="157"/>
      <c r="I201" s="156"/>
      <c r="J201" s="155"/>
      <c r="K201" s="67"/>
      <c r="L201" s="68"/>
      <c r="M201" s="68"/>
      <c r="N201" s="69"/>
      <c r="P201" s="10" t="str">
        <f t="shared" si="11"/>
        <v>@</v>
      </c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s="2" customFormat="1" ht="13.5" customHeight="1">
      <c r="A202" s="7">
        <v>196</v>
      </c>
      <c r="B202" s="7" t="b">
        <f t="shared" si="10"/>
        <v>0</v>
      </c>
      <c r="C202" s="63"/>
      <c r="D202" s="63"/>
      <c r="E202" s="64"/>
      <c r="F202" s="65"/>
      <c r="G202" s="66"/>
      <c r="H202" s="157"/>
      <c r="I202" s="156"/>
      <c r="J202" s="155"/>
      <c r="K202" s="67"/>
      <c r="L202" s="68"/>
      <c r="M202" s="68"/>
      <c r="N202" s="69"/>
      <c r="P202" s="10" t="str">
        <f t="shared" si="11"/>
        <v>@</v>
      </c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s="2" customFormat="1" ht="13.5" customHeight="1">
      <c r="A203" s="7">
        <v>197</v>
      </c>
      <c r="B203" s="7" t="b">
        <f t="shared" si="10"/>
        <v>0</v>
      </c>
      <c r="C203" s="63"/>
      <c r="D203" s="63"/>
      <c r="E203" s="64"/>
      <c r="F203" s="65"/>
      <c r="G203" s="66"/>
      <c r="H203" s="154"/>
      <c r="I203" s="153"/>
      <c r="J203" s="152"/>
      <c r="K203" s="67"/>
      <c r="L203" s="68"/>
      <c r="M203" s="68"/>
      <c r="N203" s="69"/>
      <c r="P203" s="10" t="str">
        <f t="shared" si="11"/>
        <v>@</v>
      </c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</sheetData>
  <sheetProtection/>
  <mergeCells count="12">
    <mergeCell ref="A4:A5"/>
    <mergeCell ref="B4:B5"/>
    <mergeCell ref="D4:D5"/>
    <mergeCell ref="E1:F1"/>
    <mergeCell ref="H1:J1"/>
    <mergeCell ref="C4:C5"/>
    <mergeCell ref="K4:K5"/>
    <mergeCell ref="L4:L5"/>
    <mergeCell ref="M4:M5"/>
    <mergeCell ref="N4:N5"/>
    <mergeCell ref="H4:J4"/>
    <mergeCell ref="E4:G4"/>
  </mergeCells>
  <dataValidations count="5">
    <dataValidation type="list" allowBlank="1" showInputMessage="1" showErrorMessage="1" sqref="C6:C7">
      <formula1>チーム区分</formula1>
    </dataValidation>
    <dataValidation type="list" allowBlank="1" showInputMessage="1" showErrorMessage="1" sqref="F6:F203">
      <formula1>リレー距離</formula1>
    </dataValidation>
    <dataValidation type="list" allowBlank="1" showInputMessage="1" showErrorMessage="1" sqref="E6:E203">
      <formula1>リレー種目</formula1>
    </dataValidation>
    <dataValidation type="list" allowBlank="1" showInputMessage="1" showErrorMessage="1" sqref="D6:D203">
      <formula1>リレー性別</formula1>
    </dataValidation>
    <dataValidation type="list" allowBlank="1" showInputMessage="1" showErrorMessage="1" sqref="G6:G203">
      <formula1>クラスコード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W19"/>
  <sheetViews>
    <sheetView zoomScalePageLayoutView="0" workbookViewId="0" topLeftCell="A1">
      <selection activeCell="H1" sqref="H1:J1"/>
    </sheetView>
  </sheetViews>
  <sheetFormatPr defaultColWidth="9.140625" defaultRowHeight="15"/>
  <sheetData>
    <row r="1" spans="1:23" ht="13.5">
      <c r="A1" t="s">
        <v>50</v>
      </c>
      <c r="C1" t="s">
        <v>8</v>
      </c>
      <c r="E1" t="s">
        <v>44</v>
      </c>
      <c r="G1" t="s">
        <v>45</v>
      </c>
      <c r="J1" t="s">
        <v>12</v>
      </c>
      <c r="L1" t="s">
        <v>48</v>
      </c>
      <c r="N1" t="s">
        <v>46</v>
      </c>
      <c r="P1" t="s">
        <v>47</v>
      </c>
      <c r="S1" t="s">
        <v>56</v>
      </c>
      <c r="U1" t="s">
        <v>200</v>
      </c>
      <c r="V1" t="s">
        <v>208</v>
      </c>
      <c r="W1" t="s">
        <v>211</v>
      </c>
    </row>
    <row r="2" spans="1:23" ht="13.5">
      <c r="A2" t="s">
        <v>24</v>
      </c>
      <c r="B2">
        <v>1</v>
      </c>
      <c r="C2" t="s">
        <v>29</v>
      </c>
      <c r="D2">
        <v>4</v>
      </c>
      <c r="E2" t="s">
        <v>33</v>
      </c>
      <c r="F2">
        <v>1</v>
      </c>
      <c r="G2" t="s">
        <v>151</v>
      </c>
      <c r="H2" s="11" t="s">
        <v>152</v>
      </c>
      <c r="I2">
        <v>1</v>
      </c>
      <c r="J2" t="s">
        <v>37</v>
      </c>
      <c r="K2">
        <v>1</v>
      </c>
      <c r="L2" t="s">
        <v>24</v>
      </c>
      <c r="M2">
        <v>1</v>
      </c>
      <c r="N2" t="s">
        <v>154</v>
      </c>
      <c r="O2">
        <v>6</v>
      </c>
      <c r="P2" t="s">
        <v>299</v>
      </c>
      <c r="Q2" s="11" t="s">
        <v>60</v>
      </c>
      <c r="R2">
        <v>4</v>
      </c>
      <c r="S2" t="s">
        <v>51</v>
      </c>
      <c r="T2">
        <v>1</v>
      </c>
      <c r="U2" t="s">
        <v>201</v>
      </c>
      <c r="V2" t="s">
        <v>204</v>
      </c>
      <c r="W2" t="s">
        <v>212</v>
      </c>
    </row>
    <row r="3" spans="1:23" ht="13.5">
      <c r="A3" t="s">
        <v>25</v>
      </c>
      <c r="B3">
        <v>2</v>
      </c>
      <c r="C3" t="s">
        <v>30</v>
      </c>
      <c r="D3">
        <v>5</v>
      </c>
      <c r="E3" t="s">
        <v>34</v>
      </c>
      <c r="F3">
        <v>2</v>
      </c>
      <c r="G3" t="s">
        <v>57</v>
      </c>
      <c r="H3" s="11" t="s">
        <v>58</v>
      </c>
      <c r="I3">
        <v>2</v>
      </c>
      <c r="J3" t="s">
        <v>38</v>
      </c>
      <c r="K3">
        <v>2</v>
      </c>
      <c r="L3" t="s">
        <v>25</v>
      </c>
      <c r="M3">
        <v>2</v>
      </c>
      <c r="N3" t="s">
        <v>63</v>
      </c>
      <c r="O3">
        <v>7</v>
      </c>
      <c r="Q3" s="11"/>
      <c r="S3" t="s">
        <v>52</v>
      </c>
      <c r="T3">
        <v>2</v>
      </c>
      <c r="U3" t="s">
        <v>202</v>
      </c>
      <c r="V3" t="s">
        <v>205</v>
      </c>
      <c r="W3" t="s">
        <v>213</v>
      </c>
    </row>
    <row r="4" spans="3:23" ht="13.5">
      <c r="C4" t="s">
        <v>31</v>
      </c>
      <c r="D4">
        <v>6</v>
      </c>
      <c r="E4" t="s">
        <v>35</v>
      </c>
      <c r="F4">
        <v>3</v>
      </c>
      <c r="G4" t="s">
        <v>61</v>
      </c>
      <c r="H4" s="11" t="s">
        <v>62</v>
      </c>
      <c r="I4">
        <v>3</v>
      </c>
      <c r="J4" t="s">
        <v>39</v>
      </c>
      <c r="K4">
        <v>3</v>
      </c>
      <c r="L4" t="s">
        <v>49</v>
      </c>
      <c r="M4">
        <v>3</v>
      </c>
      <c r="Q4" s="11"/>
      <c r="S4" t="s">
        <v>53</v>
      </c>
      <c r="T4">
        <v>3</v>
      </c>
      <c r="U4" t="s">
        <v>203</v>
      </c>
      <c r="V4" t="s">
        <v>206</v>
      </c>
      <c r="W4" t="s">
        <v>214</v>
      </c>
    </row>
    <row r="5" spans="3:23" ht="13.5">
      <c r="C5" t="s">
        <v>32</v>
      </c>
      <c r="D5">
        <v>7</v>
      </c>
      <c r="E5" t="s">
        <v>64</v>
      </c>
      <c r="F5">
        <v>4</v>
      </c>
      <c r="G5" t="s">
        <v>59</v>
      </c>
      <c r="H5" s="11" t="s">
        <v>60</v>
      </c>
      <c r="J5" t="s">
        <v>40</v>
      </c>
      <c r="K5">
        <v>4</v>
      </c>
      <c r="S5" t="s">
        <v>54</v>
      </c>
      <c r="T5">
        <v>4</v>
      </c>
      <c r="V5" t="s">
        <v>207</v>
      </c>
      <c r="W5" t="s">
        <v>215</v>
      </c>
    </row>
    <row r="6" spans="5:23" ht="13.5">
      <c r="E6" t="s">
        <v>36</v>
      </c>
      <c r="F6">
        <v>5</v>
      </c>
      <c r="H6" s="11"/>
      <c r="J6" t="s">
        <v>41</v>
      </c>
      <c r="K6">
        <v>5</v>
      </c>
      <c r="S6" t="s">
        <v>55</v>
      </c>
      <c r="T6">
        <v>5</v>
      </c>
      <c r="W6" t="s">
        <v>216</v>
      </c>
    </row>
    <row r="7" spans="8:23" ht="13.5">
      <c r="H7" s="11"/>
      <c r="S7" t="s">
        <v>155</v>
      </c>
      <c r="T7">
        <v>6</v>
      </c>
      <c r="W7" t="s">
        <v>217</v>
      </c>
    </row>
    <row r="8" spans="19:20" ht="13.5">
      <c r="S8" t="s">
        <v>283</v>
      </c>
      <c r="T8">
        <v>7</v>
      </c>
    </row>
    <row r="10" ht="13.5">
      <c r="I10">
        <v>4</v>
      </c>
    </row>
    <row r="11" spans="3:20" ht="13.5">
      <c r="C11" t="s">
        <v>26</v>
      </c>
      <c r="D11">
        <v>1</v>
      </c>
      <c r="G11" t="s">
        <v>59</v>
      </c>
      <c r="H11" s="11" t="s">
        <v>60</v>
      </c>
      <c r="P11" t="s">
        <v>59</v>
      </c>
      <c r="Q11" s="11" t="s">
        <v>60</v>
      </c>
      <c r="S11" t="s">
        <v>51</v>
      </c>
      <c r="T11">
        <v>1</v>
      </c>
    </row>
    <row r="12" spans="3:20" ht="13.5">
      <c r="C12" t="s">
        <v>27</v>
      </c>
      <c r="D12">
        <v>2</v>
      </c>
      <c r="G12" t="s">
        <v>151</v>
      </c>
      <c r="H12" s="11" t="s">
        <v>152</v>
      </c>
      <c r="P12" t="s">
        <v>61</v>
      </c>
      <c r="Q12" s="11" t="s">
        <v>62</v>
      </c>
      <c r="S12" t="s">
        <v>52</v>
      </c>
      <c r="T12">
        <v>2</v>
      </c>
    </row>
    <row r="13" spans="3:20" ht="13.5">
      <c r="C13" t="s">
        <v>28</v>
      </c>
      <c r="D13">
        <v>3</v>
      </c>
      <c r="G13" t="s">
        <v>57</v>
      </c>
      <c r="H13" s="11" t="s">
        <v>58</v>
      </c>
      <c r="P13" t="s">
        <v>59</v>
      </c>
      <c r="Q13" s="11" t="s">
        <v>60</v>
      </c>
      <c r="S13" t="s">
        <v>53</v>
      </c>
      <c r="T13">
        <v>3</v>
      </c>
    </row>
    <row r="14" spans="3:20" ht="13.5">
      <c r="C14" t="s">
        <v>29</v>
      </c>
      <c r="D14">
        <v>4</v>
      </c>
      <c r="G14" t="s">
        <v>61</v>
      </c>
      <c r="H14" s="11" t="s">
        <v>62</v>
      </c>
      <c r="P14" t="s">
        <v>277</v>
      </c>
      <c r="Q14" s="11" t="s">
        <v>280</v>
      </c>
      <c r="S14" t="s">
        <v>54</v>
      </c>
      <c r="T14">
        <v>4</v>
      </c>
    </row>
    <row r="15" spans="3:20" ht="13.5">
      <c r="C15" t="s">
        <v>30</v>
      </c>
      <c r="D15">
        <v>5</v>
      </c>
      <c r="G15" t="s">
        <v>59</v>
      </c>
      <c r="H15" s="11" t="s">
        <v>60</v>
      </c>
      <c r="P15" t="s">
        <v>278</v>
      </c>
      <c r="Q15" s="11" t="s">
        <v>281</v>
      </c>
      <c r="S15" t="s">
        <v>55</v>
      </c>
      <c r="T15">
        <v>5</v>
      </c>
    </row>
    <row r="16" spans="3:20" ht="13.5">
      <c r="C16" t="s">
        <v>31</v>
      </c>
      <c r="D16">
        <v>6</v>
      </c>
      <c r="G16" t="s">
        <v>277</v>
      </c>
      <c r="H16" s="11" t="s">
        <v>280</v>
      </c>
      <c r="S16" t="s">
        <v>155</v>
      </c>
      <c r="T16">
        <v>6</v>
      </c>
    </row>
    <row r="17" spans="3:20" ht="13.5">
      <c r="C17" t="s">
        <v>32</v>
      </c>
      <c r="D17">
        <v>7</v>
      </c>
      <c r="G17" t="s">
        <v>278</v>
      </c>
      <c r="H17" s="11" t="s">
        <v>281</v>
      </c>
      <c r="S17" t="s">
        <v>156</v>
      </c>
      <c r="T17">
        <v>7</v>
      </c>
    </row>
    <row r="18" spans="7:20" ht="13.5">
      <c r="G18" t="s">
        <v>279</v>
      </c>
      <c r="H18" s="11" t="s">
        <v>282</v>
      </c>
      <c r="S18" t="s">
        <v>156</v>
      </c>
      <c r="T18">
        <v>7</v>
      </c>
    </row>
    <row r="19" spans="19:20" ht="13.5">
      <c r="S19" t="s">
        <v>157</v>
      </c>
      <c r="T19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O100"/>
  <sheetViews>
    <sheetView zoomScalePageLayoutView="0" workbookViewId="0" topLeftCell="A1">
      <selection activeCell="H1" sqref="H1:J1"/>
    </sheetView>
  </sheetViews>
  <sheetFormatPr defaultColWidth="9.140625" defaultRowHeight="15"/>
  <cols>
    <col min="1" max="2" width="9.00390625" style="15" customWidth="1"/>
    <col min="3" max="16384" width="9.00390625" style="15" customWidth="1"/>
  </cols>
  <sheetData>
    <row r="1" spans="1:2" ht="13.5">
      <c r="A1" s="20" t="s">
        <v>150</v>
      </c>
      <c r="B1" s="16">
        <v>43100</v>
      </c>
    </row>
    <row r="5" spans="1:11" ht="13.5">
      <c r="A5" s="15" t="s">
        <v>0</v>
      </c>
      <c r="G5" s="15" t="s">
        <v>69</v>
      </c>
      <c r="H5" s="15" t="s">
        <v>70</v>
      </c>
      <c r="I5" s="15" t="s">
        <v>10</v>
      </c>
      <c r="J5" s="15" t="s">
        <v>11</v>
      </c>
      <c r="K5" s="15" t="s">
        <v>71</v>
      </c>
    </row>
    <row r="6" spans="1:15" ht="13.5">
      <c r="A6" s="15">
        <f>IF(LEN('個人種目'!B6)=1,'個人種目'!B6&amp;" ",'個人種目'!B6)</f>
        <v>0</v>
      </c>
      <c r="B6" s="15">
        <f>IF(LEN('個人種目'!C6)=1," "&amp;'個人種目'!C6,'個人種目'!C6)</f>
        <v>0</v>
      </c>
      <c r="C6" s="15" t="str">
        <f>WIDECHAR(IF(LEN(A6)+LEN(B6)&lt;5,A6&amp;" "&amp;B6,A6&amp;B6))</f>
        <v>０　０</v>
      </c>
      <c r="D6" s="15" t="str">
        <f>IF(C5=C6,"○","×")</f>
        <v>×</v>
      </c>
      <c r="E6" s="15">
        <f>IF(D6="×",1,E5+1)</f>
        <v>1</v>
      </c>
      <c r="F6" s="15" t="str">
        <f>C6&amp;"@"&amp;E6</f>
        <v>０　０@1</v>
      </c>
      <c r="G6" s="15" t="e">
        <f>ROUNDDOWN(YEARFRAC(DATE('個人種目'!G6,'個人種目'!H6,'個人種目'!I6),$B$1,3),0)</f>
        <v>#NUM!</v>
      </c>
      <c r="H6" s="15" t="e">
        <f>IF(G6&lt;20,11,ROUNDDOWN(G6/5,0)+7)</f>
        <v>#NUM!</v>
      </c>
      <c r="I6" s="15" t="e">
        <f>VLOOKUP('個人種目'!M6,'コード一覧'!$E$2:$F$6,2,FALSE)</f>
        <v>#N/A</v>
      </c>
      <c r="J6" s="15" t="e">
        <f>VLOOKUP('個人種目'!N6,'コード一覧'!$G$2:$I$4,2,FALSE)</f>
        <v>#N/A</v>
      </c>
      <c r="K6" s="15" t="str">
        <f>IF(LEN('個人種目'!O6)=0,"00",IF(LEN('個人種目'!O6)=1,"0"&amp;'個人種目'!O6,'個人種目'!O6))</f>
        <v>00</v>
      </c>
      <c r="L6" s="15" t="str">
        <f>IF(LEN('個人種目'!P6)=0,"00",IF(LEN('個人種目'!P6)=1,"0"&amp;'個人種目'!P6,'個人種目'!P6))</f>
        <v>00</v>
      </c>
      <c r="M6" s="15" t="str">
        <f>IF(LEN('個人種目'!Q6)=0,"00",IF(LEN('個人種目'!Q6)=1,"0"&amp;'個人種目'!Q6,'個人種目'!Q6))</f>
        <v>00</v>
      </c>
      <c r="O6" s="15" t="e">
        <f>DATEDIF(DATE('個人種目'!G6,'個人種目'!H6,'個人種目'!I6),$B$1+1,"Y")</f>
        <v>#NUM!</v>
      </c>
    </row>
    <row r="7" spans="1:15" ht="13.5">
      <c r="A7" s="15">
        <f>IF(LEN('個人種目'!B7)=1,'個人種目'!B7&amp;" ",'個人種目'!B7)</f>
        <v>0</v>
      </c>
      <c r="B7" s="15">
        <f>IF(LEN('個人種目'!C7)=1," "&amp;'個人種目'!C7,'個人種目'!C7)</f>
        <v>0</v>
      </c>
      <c r="C7" s="15" t="str">
        <f aca="true" t="shared" si="0" ref="C7:C70">WIDECHAR(IF(LEN(A7)+LEN(B7)&lt;5,A7&amp;" "&amp;B7,A7&amp;B7))</f>
        <v>０　０</v>
      </c>
      <c r="D7" s="15" t="str">
        <f aca="true" t="shared" si="1" ref="D7:D70">IF(C6=C7,"○","×")</f>
        <v>○</v>
      </c>
      <c r="E7" s="15">
        <f aca="true" t="shared" si="2" ref="E7:E70">IF(D7="×",1,E6+1)</f>
        <v>2</v>
      </c>
      <c r="F7" s="15" t="str">
        <f aca="true" t="shared" si="3" ref="F7:F70">C7&amp;"@"&amp;E7</f>
        <v>０　０@2</v>
      </c>
      <c r="G7" s="15" t="e">
        <f>ROUNDDOWN(YEARFRAC(DATE('個人種目'!G7,'個人種目'!H7,'個人種目'!I7),$B$1,3),0)</f>
        <v>#NUM!</v>
      </c>
      <c r="H7" s="15" t="e">
        <f aca="true" t="shared" si="4" ref="H7:H70">IF(G7&lt;20,11,ROUNDDOWN(G7/5,0)+7)</f>
        <v>#NUM!</v>
      </c>
      <c r="I7" s="15" t="e">
        <f>VLOOKUP('個人種目'!M7,'コード一覧'!$E$2:$F$6,2,FALSE)</f>
        <v>#N/A</v>
      </c>
      <c r="J7" s="15" t="e">
        <f>VLOOKUP('個人種目'!N7,'コード一覧'!$G$2:$I$4,2,FALSE)</f>
        <v>#N/A</v>
      </c>
      <c r="K7" s="15" t="str">
        <f>IF(LEN('個人種目'!O7)=0,"00",IF(LEN('個人種目'!O7)=1,"0"&amp;'個人種目'!O7,'個人種目'!O7))</f>
        <v>00</v>
      </c>
      <c r="L7" s="15" t="str">
        <f>IF(LEN('個人種目'!P7)=0,"00",IF(LEN('個人種目'!P7)=1,"0"&amp;'個人種目'!P7,'個人種目'!P7))</f>
        <v>00</v>
      </c>
      <c r="M7" s="15" t="str">
        <f>IF(LEN('個人種目'!Q7)=0,"00",IF(LEN('個人種目'!Q7)=1,"0"&amp;'個人種目'!Q7,'個人種目'!Q7))</f>
        <v>00</v>
      </c>
      <c r="O7" s="15" t="e">
        <f>DATEDIF(DATE('個人種目'!G7,'個人種目'!H7,'個人種目'!I7),$B$1+1,"Y")</f>
        <v>#NUM!</v>
      </c>
    </row>
    <row r="8" spans="1:15" ht="13.5">
      <c r="A8" s="15">
        <f>IF(LEN('個人種目'!B8)=1,'個人種目'!B8&amp;" ",'個人種目'!B8)</f>
        <v>0</v>
      </c>
      <c r="B8" s="15">
        <f>IF(LEN('個人種目'!C8)=1," "&amp;'個人種目'!C8,'個人種目'!C8)</f>
        <v>0</v>
      </c>
      <c r="C8" s="15" t="str">
        <f t="shared" si="0"/>
        <v>０　０</v>
      </c>
      <c r="D8" s="15" t="str">
        <f t="shared" si="1"/>
        <v>○</v>
      </c>
      <c r="E8" s="15">
        <f t="shared" si="2"/>
        <v>3</v>
      </c>
      <c r="F8" s="15" t="str">
        <f t="shared" si="3"/>
        <v>０　０@3</v>
      </c>
      <c r="G8" s="15" t="e">
        <f>ROUNDDOWN(YEARFRAC(DATE('個人種目'!G8,'個人種目'!H8,'個人種目'!I8),$B$1,3),0)</f>
        <v>#NUM!</v>
      </c>
      <c r="H8" s="15" t="e">
        <f t="shared" si="4"/>
        <v>#NUM!</v>
      </c>
      <c r="I8" s="15" t="e">
        <f>VLOOKUP('個人種目'!M8,'コード一覧'!$E$2:$F$6,2,FALSE)</f>
        <v>#N/A</v>
      </c>
      <c r="J8" s="15" t="e">
        <f>VLOOKUP('個人種目'!N8,'コード一覧'!$G$2:$I$4,2,FALSE)</f>
        <v>#N/A</v>
      </c>
      <c r="K8" s="15" t="str">
        <f>IF(LEN('個人種目'!O8)=0,"00",IF(LEN('個人種目'!O8)=1,"0"&amp;'個人種目'!O8,'個人種目'!O8))</f>
        <v>00</v>
      </c>
      <c r="L8" s="15" t="str">
        <f>IF(LEN('個人種目'!P8)=0,"00",IF(LEN('個人種目'!P8)=1,"0"&amp;'個人種目'!P8,'個人種目'!P8))</f>
        <v>00</v>
      </c>
      <c r="M8" s="15" t="str">
        <f>IF(LEN('個人種目'!Q8)=0,"00",IF(LEN('個人種目'!Q8)=1,"0"&amp;'個人種目'!Q8,'個人種目'!Q8))</f>
        <v>00</v>
      </c>
      <c r="O8" s="15" t="e">
        <f>DATEDIF(DATE('個人種目'!G8,'個人種目'!H8,'個人種目'!I8),$B$1+1,"Y")</f>
        <v>#NUM!</v>
      </c>
    </row>
    <row r="9" spans="1:15" ht="13.5">
      <c r="A9" s="15">
        <f>IF(LEN('個人種目'!B9)=1,'個人種目'!B9&amp;" ",'個人種目'!B9)</f>
        <v>0</v>
      </c>
      <c r="B9" s="15">
        <f>IF(LEN('個人種目'!C9)=1," "&amp;'個人種目'!C9,'個人種目'!C9)</f>
        <v>0</v>
      </c>
      <c r="C9" s="15" t="str">
        <f t="shared" si="0"/>
        <v>０　０</v>
      </c>
      <c r="D9" s="15" t="str">
        <f t="shared" si="1"/>
        <v>○</v>
      </c>
      <c r="E9" s="15">
        <f t="shared" si="2"/>
        <v>4</v>
      </c>
      <c r="F9" s="15" t="str">
        <f t="shared" si="3"/>
        <v>０　０@4</v>
      </c>
      <c r="G9" s="15" t="e">
        <f>ROUNDDOWN(YEARFRAC(DATE('個人種目'!G9,'個人種目'!H9,'個人種目'!I9),$B$1,3),0)</f>
        <v>#NUM!</v>
      </c>
      <c r="H9" s="15" t="e">
        <f t="shared" si="4"/>
        <v>#NUM!</v>
      </c>
      <c r="I9" s="15" t="e">
        <f>VLOOKUP('個人種目'!M9,'コード一覧'!$E$2:$F$6,2,FALSE)</f>
        <v>#N/A</v>
      </c>
      <c r="J9" s="15" t="e">
        <f>VLOOKUP('個人種目'!N9,'コード一覧'!$G$2:$I$4,2,FALSE)</f>
        <v>#N/A</v>
      </c>
      <c r="K9" s="15" t="str">
        <f>IF(LEN('個人種目'!O9)=0,"00",IF(LEN('個人種目'!O9)=1,"0"&amp;'個人種目'!O9,'個人種目'!O9))</f>
        <v>00</v>
      </c>
      <c r="L9" s="15" t="str">
        <f>IF(LEN('個人種目'!P9)=0,"00",IF(LEN('個人種目'!P9)=1,"0"&amp;'個人種目'!P9,'個人種目'!P9))</f>
        <v>00</v>
      </c>
      <c r="M9" s="15" t="str">
        <f>IF(LEN('個人種目'!Q9)=0,"00",IF(LEN('個人種目'!Q9)=1,"0"&amp;'個人種目'!Q9,'個人種目'!Q9))</f>
        <v>00</v>
      </c>
      <c r="O9" s="15" t="e">
        <f>DATEDIF(DATE('個人種目'!G9,'個人種目'!H9,'個人種目'!I9),$B$1+1,"Y")</f>
        <v>#NUM!</v>
      </c>
    </row>
    <row r="10" spans="1:15" ht="13.5">
      <c r="A10" s="15">
        <f>IF(LEN('個人種目'!B10)=1,'個人種目'!B10&amp;" ",'個人種目'!B10)</f>
        <v>0</v>
      </c>
      <c r="B10" s="15">
        <f>IF(LEN('個人種目'!C10)=1," "&amp;'個人種目'!C10,'個人種目'!C10)</f>
        <v>0</v>
      </c>
      <c r="C10" s="15" t="str">
        <f t="shared" si="0"/>
        <v>０　０</v>
      </c>
      <c r="D10" s="15" t="str">
        <f t="shared" si="1"/>
        <v>○</v>
      </c>
      <c r="E10" s="15">
        <f t="shared" si="2"/>
        <v>5</v>
      </c>
      <c r="F10" s="15" t="str">
        <f t="shared" si="3"/>
        <v>０　０@5</v>
      </c>
      <c r="G10" s="15" t="e">
        <f>ROUNDDOWN(YEARFRAC(DATE('個人種目'!G10,'個人種目'!H10,'個人種目'!I10),$B$1,3),0)</f>
        <v>#NUM!</v>
      </c>
      <c r="H10" s="15" t="e">
        <f t="shared" si="4"/>
        <v>#NUM!</v>
      </c>
      <c r="I10" s="15" t="e">
        <f>VLOOKUP('個人種目'!M10,'コード一覧'!$E$2:$F$6,2,FALSE)</f>
        <v>#N/A</v>
      </c>
      <c r="J10" s="15" t="e">
        <f>VLOOKUP('個人種目'!N10,'コード一覧'!$G$2:$I$4,2,FALSE)</f>
        <v>#N/A</v>
      </c>
      <c r="K10" s="15" t="str">
        <f>IF(LEN('個人種目'!O10)=0,"00",IF(LEN('個人種目'!O10)=1,"0"&amp;'個人種目'!O10,'個人種目'!O10))</f>
        <v>00</v>
      </c>
      <c r="L10" s="15" t="str">
        <f>IF(LEN('個人種目'!P10)=0,"00",IF(LEN('個人種目'!P10)=1,"0"&amp;'個人種目'!P10,'個人種目'!P10))</f>
        <v>00</v>
      </c>
      <c r="M10" s="15" t="str">
        <f>IF(LEN('個人種目'!Q10)=0,"00",IF(LEN('個人種目'!Q10)=1,"0"&amp;'個人種目'!Q10,'個人種目'!Q10))</f>
        <v>00</v>
      </c>
      <c r="O10" s="15" t="e">
        <f>DATEDIF(DATE('個人種目'!G10,'個人種目'!H10,'個人種目'!I10),$B$1+1,"Y")</f>
        <v>#NUM!</v>
      </c>
    </row>
    <row r="11" spans="1:15" ht="13.5">
      <c r="A11" s="15">
        <f>IF(LEN('個人種目'!B11)=1,'個人種目'!B11&amp;" ",'個人種目'!B11)</f>
        <v>0</v>
      </c>
      <c r="B11" s="15">
        <f>IF(LEN('個人種目'!C11)=1," "&amp;'個人種目'!C11,'個人種目'!C11)</f>
        <v>0</v>
      </c>
      <c r="C11" s="15" t="str">
        <f t="shared" si="0"/>
        <v>０　０</v>
      </c>
      <c r="D11" s="15" t="str">
        <f t="shared" si="1"/>
        <v>○</v>
      </c>
      <c r="E11" s="15">
        <f t="shared" si="2"/>
        <v>6</v>
      </c>
      <c r="F11" s="15" t="str">
        <f t="shared" si="3"/>
        <v>０　０@6</v>
      </c>
      <c r="G11" s="15" t="e">
        <f>ROUNDDOWN(YEARFRAC(DATE('個人種目'!G11,'個人種目'!H11,'個人種目'!I11),$B$1,3),0)</f>
        <v>#NUM!</v>
      </c>
      <c r="H11" s="15" t="e">
        <f t="shared" si="4"/>
        <v>#NUM!</v>
      </c>
      <c r="I11" s="15" t="e">
        <f>VLOOKUP('個人種目'!M11,'コード一覧'!$E$2:$F$6,2,FALSE)</f>
        <v>#N/A</v>
      </c>
      <c r="J11" s="15" t="e">
        <f>VLOOKUP('個人種目'!N11,'コード一覧'!$G$2:$I$4,2,FALSE)</f>
        <v>#N/A</v>
      </c>
      <c r="K11" s="15" t="str">
        <f>IF(LEN('個人種目'!O11)=0,"00",IF(LEN('個人種目'!O11)=1,"0"&amp;'個人種目'!O11,'個人種目'!O11))</f>
        <v>00</v>
      </c>
      <c r="L11" s="15" t="str">
        <f>IF(LEN('個人種目'!P11)=0,"00",IF(LEN('個人種目'!P11)=1,"0"&amp;'個人種目'!P11,'個人種目'!P11))</f>
        <v>00</v>
      </c>
      <c r="M11" s="15" t="str">
        <f>IF(LEN('個人種目'!Q11)=0,"00",IF(LEN('個人種目'!Q11)=1,"0"&amp;'個人種目'!Q11,'個人種目'!Q11))</f>
        <v>00</v>
      </c>
      <c r="O11" s="15" t="e">
        <f>DATEDIF(DATE('個人種目'!G11,'個人種目'!H11,'個人種目'!I11),$B$1+1,"Y")</f>
        <v>#NUM!</v>
      </c>
    </row>
    <row r="12" spans="1:15" ht="13.5">
      <c r="A12" s="15">
        <f>IF(LEN('個人種目'!B12)=1,'個人種目'!B12&amp;" ",'個人種目'!B12)</f>
        <v>0</v>
      </c>
      <c r="B12" s="15">
        <f>IF(LEN('個人種目'!C12)=1," "&amp;'個人種目'!C12,'個人種目'!C12)</f>
        <v>0</v>
      </c>
      <c r="C12" s="15" t="str">
        <f t="shared" si="0"/>
        <v>０　０</v>
      </c>
      <c r="D12" s="15" t="str">
        <f t="shared" si="1"/>
        <v>○</v>
      </c>
      <c r="E12" s="15">
        <f t="shared" si="2"/>
        <v>7</v>
      </c>
      <c r="F12" s="15" t="str">
        <f t="shared" si="3"/>
        <v>０　０@7</v>
      </c>
      <c r="G12" s="15" t="e">
        <f>ROUNDDOWN(YEARFRAC(DATE('個人種目'!G12,'個人種目'!H12,'個人種目'!I12),$B$1,3),0)</f>
        <v>#NUM!</v>
      </c>
      <c r="H12" s="15" t="e">
        <f t="shared" si="4"/>
        <v>#NUM!</v>
      </c>
      <c r="I12" s="15" t="e">
        <f>VLOOKUP('個人種目'!M12,'コード一覧'!$E$2:$F$6,2,FALSE)</f>
        <v>#N/A</v>
      </c>
      <c r="J12" s="15" t="e">
        <f>VLOOKUP('個人種目'!N12,'コード一覧'!$G$2:$I$4,2,FALSE)</f>
        <v>#N/A</v>
      </c>
      <c r="K12" s="15" t="str">
        <f>IF(LEN('個人種目'!O12)=0,"00",IF(LEN('個人種目'!O12)=1,"0"&amp;'個人種目'!O12,'個人種目'!O12))</f>
        <v>00</v>
      </c>
      <c r="L12" s="15" t="str">
        <f>IF(LEN('個人種目'!P12)=0,"00",IF(LEN('個人種目'!P12)=1,"0"&amp;'個人種目'!P12,'個人種目'!P12))</f>
        <v>00</v>
      </c>
      <c r="M12" s="15" t="str">
        <f>IF(LEN('個人種目'!Q12)=0,"00",IF(LEN('個人種目'!Q12)=1,"0"&amp;'個人種目'!Q12,'個人種目'!Q12))</f>
        <v>00</v>
      </c>
      <c r="O12" s="15" t="e">
        <f>DATEDIF(DATE('個人種目'!G12,'個人種目'!H12,'個人種目'!I12),$B$1+1,"Y")</f>
        <v>#NUM!</v>
      </c>
    </row>
    <row r="13" spans="1:15" ht="13.5">
      <c r="A13" s="15">
        <f>IF(LEN('個人種目'!B13)=1,'個人種目'!B13&amp;" ",'個人種目'!B13)</f>
        <v>0</v>
      </c>
      <c r="B13" s="15">
        <f>IF(LEN('個人種目'!C13)=1," "&amp;'個人種目'!C13,'個人種目'!C13)</f>
        <v>0</v>
      </c>
      <c r="C13" s="15" t="str">
        <f t="shared" si="0"/>
        <v>０　０</v>
      </c>
      <c r="D13" s="15" t="str">
        <f t="shared" si="1"/>
        <v>○</v>
      </c>
      <c r="E13" s="15">
        <f t="shared" si="2"/>
        <v>8</v>
      </c>
      <c r="F13" s="15" t="str">
        <f t="shared" si="3"/>
        <v>０　０@8</v>
      </c>
      <c r="G13" s="15" t="e">
        <f>ROUNDDOWN(YEARFRAC(DATE('個人種目'!G13,'個人種目'!H13,'個人種目'!I13),$B$1,3),0)</f>
        <v>#NUM!</v>
      </c>
      <c r="H13" s="15" t="e">
        <f t="shared" si="4"/>
        <v>#NUM!</v>
      </c>
      <c r="I13" s="15" t="e">
        <f>VLOOKUP('個人種目'!M13,'コード一覧'!$E$2:$F$6,2,FALSE)</f>
        <v>#N/A</v>
      </c>
      <c r="J13" s="15" t="e">
        <f>VLOOKUP('個人種目'!N13,'コード一覧'!$G$2:$I$4,2,FALSE)</f>
        <v>#N/A</v>
      </c>
      <c r="K13" s="15" t="str">
        <f>IF(LEN('個人種目'!O13)=0,"00",IF(LEN('個人種目'!O13)=1,"0"&amp;'個人種目'!O13,'個人種目'!O13))</f>
        <v>00</v>
      </c>
      <c r="L13" s="15" t="str">
        <f>IF(LEN('個人種目'!P13)=0,"00",IF(LEN('個人種目'!P13)=1,"0"&amp;'個人種目'!P13,'個人種目'!P13))</f>
        <v>00</v>
      </c>
      <c r="M13" s="15" t="str">
        <f>IF(LEN('個人種目'!Q13)=0,"00",IF(LEN('個人種目'!Q13)=1,"0"&amp;'個人種目'!Q13,'個人種目'!Q13))</f>
        <v>00</v>
      </c>
      <c r="O13" s="15" t="e">
        <f>DATEDIF(DATE('個人種目'!G13,'個人種目'!H13,'個人種目'!I13),$B$1+1,"Y")</f>
        <v>#NUM!</v>
      </c>
    </row>
    <row r="14" spans="1:15" ht="13.5">
      <c r="A14" s="15">
        <f>IF(LEN('個人種目'!B14)=1,'個人種目'!B14&amp;" ",'個人種目'!B14)</f>
        <v>0</v>
      </c>
      <c r="B14" s="15">
        <f>IF(LEN('個人種目'!C14)=1," "&amp;'個人種目'!C14,'個人種目'!C14)</f>
        <v>0</v>
      </c>
      <c r="C14" s="15" t="str">
        <f t="shared" si="0"/>
        <v>０　０</v>
      </c>
      <c r="D14" s="15" t="str">
        <f t="shared" si="1"/>
        <v>○</v>
      </c>
      <c r="E14" s="15">
        <f t="shared" si="2"/>
        <v>9</v>
      </c>
      <c r="F14" s="15" t="str">
        <f t="shared" si="3"/>
        <v>０　０@9</v>
      </c>
      <c r="G14" s="15" t="e">
        <f>ROUNDDOWN(YEARFRAC(DATE('個人種目'!G14,'個人種目'!H14,'個人種目'!I14),$B$1,3),0)</f>
        <v>#NUM!</v>
      </c>
      <c r="H14" s="15" t="e">
        <f t="shared" si="4"/>
        <v>#NUM!</v>
      </c>
      <c r="I14" s="15" t="e">
        <f>VLOOKUP('個人種目'!M14,'コード一覧'!$E$2:$F$6,2,FALSE)</f>
        <v>#N/A</v>
      </c>
      <c r="J14" s="15" t="e">
        <f>VLOOKUP('個人種目'!N14,'コード一覧'!$G$2:$I$4,2,FALSE)</f>
        <v>#N/A</v>
      </c>
      <c r="K14" s="15" t="str">
        <f>IF(LEN('個人種目'!O14)=0,"00",IF(LEN('個人種目'!O14)=1,"0"&amp;'個人種目'!O14,'個人種目'!O14))</f>
        <v>00</v>
      </c>
      <c r="L14" s="15" t="str">
        <f>IF(LEN('個人種目'!P14)=0,"00",IF(LEN('個人種目'!P14)=1,"0"&amp;'個人種目'!P14,'個人種目'!P14))</f>
        <v>00</v>
      </c>
      <c r="M14" s="15" t="str">
        <f>IF(LEN('個人種目'!Q14)=0,"00",IF(LEN('個人種目'!Q14)=1,"0"&amp;'個人種目'!Q14,'個人種目'!Q14))</f>
        <v>00</v>
      </c>
      <c r="O14" s="15" t="e">
        <f>DATEDIF(DATE('個人種目'!G14,'個人種目'!H14,'個人種目'!I14),$B$1+1,"Y")</f>
        <v>#NUM!</v>
      </c>
    </row>
    <row r="15" spans="1:15" ht="13.5">
      <c r="A15" s="15">
        <f>IF(LEN('個人種目'!B15)=1,'個人種目'!B15&amp;" ",'個人種目'!B15)</f>
        <v>0</v>
      </c>
      <c r="B15" s="15">
        <f>IF(LEN('個人種目'!C15)=1," "&amp;'個人種目'!C15,'個人種目'!C15)</f>
        <v>0</v>
      </c>
      <c r="C15" s="15" t="str">
        <f t="shared" si="0"/>
        <v>０　０</v>
      </c>
      <c r="D15" s="15" t="str">
        <f t="shared" si="1"/>
        <v>○</v>
      </c>
      <c r="E15" s="15">
        <f t="shared" si="2"/>
        <v>10</v>
      </c>
      <c r="F15" s="15" t="str">
        <f t="shared" si="3"/>
        <v>０　０@10</v>
      </c>
      <c r="G15" s="15" t="e">
        <f>ROUNDDOWN(YEARFRAC(DATE('個人種目'!G15,'個人種目'!H15,'個人種目'!I15),$B$1,3),0)</f>
        <v>#NUM!</v>
      </c>
      <c r="H15" s="15" t="e">
        <f t="shared" si="4"/>
        <v>#NUM!</v>
      </c>
      <c r="I15" s="15" t="e">
        <f>VLOOKUP('個人種目'!M15,'コード一覧'!$E$2:$F$6,2,FALSE)</f>
        <v>#N/A</v>
      </c>
      <c r="J15" s="15" t="e">
        <f>VLOOKUP('個人種目'!N15,'コード一覧'!$G$2:$I$4,2,FALSE)</f>
        <v>#N/A</v>
      </c>
      <c r="K15" s="15" t="str">
        <f>IF(LEN('個人種目'!O15)=0,"00",IF(LEN('個人種目'!O15)=1,"0"&amp;'個人種目'!O15,'個人種目'!O15))</f>
        <v>00</v>
      </c>
      <c r="L15" s="15" t="str">
        <f>IF(LEN('個人種目'!P15)=0,"00",IF(LEN('個人種目'!P15)=1,"0"&amp;'個人種目'!P15,'個人種目'!P15))</f>
        <v>00</v>
      </c>
      <c r="M15" s="15" t="str">
        <f>IF(LEN('個人種目'!Q15)=0,"00",IF(LEN('個人種目'!Q15)=1,"0"&amp;'個人種目'!Q15,'個人種目'!Q15))</f>
        <v>00</v>
      </c>
      <c r="O15" s="15" t="e">
        <f>DATEDIF(DATE('個人種目'!G15,'個人種目'!H15,'個人種目'!I15),$B$1+1,"Y")</f>
        <v>#NUM!</v>
      </c>
    </row>
    <row r="16" spans="1:15" ht="13.5">
      <c r="A16" s="15">
        <f>IF(LEN('個人種目'!B16)=1,'個人種目'!B16&amp;" ",'個人種目'!B16)</f>
        <v>0</v>
      </c>
      <c r="B16" s="15">
        <f>IF(LEN('個人種目'!C16)=1," "&amp;'個人種目'!C16,'個人種目'!C16)</f>
        <v>0</v>
      </c>
      <c r="C16" s="15" t="str">
        <f t="shared" si="0"/>
        <v>０　０</v>
      </c>
      <c r="D16" s="15" t="str">
        <f t="shared" si="1"/>
        <v>○</v>
      </c>
      <c r="E16" s="15">
        <f t="shared" si="2"/>
        <v>11</v>
      </c>
      <c r="F16" s="15" t="str">
        <f t="shared" si="3"/>
        <v>０　０@11</v>
      </c>
      <c r="G16" s="15" t="e">
        <f>ROUNDDOWN(YEARFRAC(DATE('個人種目'!G16,'個人種目'!H16,'個人種目'!I16),$B$1,3),0)</f>
        <v>#NUM!</v>
      </c>
      <c r="H16" s="15" t="e">
        <f t="shared" si="4"/>
        <v>#NUM!</v>
      </c>
      <c r="I16" s="15" t="e">
        <f>VLOOKUP('個人種目'!M16,'コード一覧'!$E$2:$F$6,2,FALSE)</f>
        <v>#N/A</v>
      </c>
      <c r="J16" s="15" t="e">
        <f>VLOOKUP('個人種目'!N16,'コード一覧'!$G$2:$I$4,2,FALSE)</f>
        <v>#N/A</v>
      </c>
      <c r="K16" s="15" t="str">
        <f>IF(LEN('個人種目'!O16)=0,"00",IF(LEN('個人種目'!O16)=1,"0"&amp;'個人種目'!O16,'個人種目'!O16))</f>
        <v>00</v>
      </c>
      <c r="L16" s="15" t="str">
        <f>IF(LEN('個人種目'!P16)=0,"00",IF(LEN('個人種目'!P16)=1,"0"&amp;'個人種目'!P16,'個人種目'!P16))</f>
        <v>00</v>
      </c>
      <c r="M16" s="15" t="str">
        <f>IF(LEN('個人種目'!Q16)=0,"00",IF(LEN('個人種目'!Q16)=1,"0"&amp;'個人種目'!Q16,'個人種目'!Q16))</f>
        <v>00</v>
      </c>
      <c r="O16" s="15" t="e">
        <f>DATEDIF(DATE('個人種目'!G16,'個人種目'!H16,'個人種目'!I16),$B$1+1,"Y")</f>
        <v>#NUM!</v>
      </c>
    </row>
    <row r="17" spans="1:15" ht="13.5">
      <c r="A17" s="15">
        <f>IF(LEN('個人種目'!B17)=1,'個人種目'!B17&amp;" ",'個人種目'!B17)</f>
        <v>0</v>
      </c>
      <c r="B17" s="15">
        <f>IF(LEN('個人種目'!C17)=1," "&amp;'個人種目'!C17,'個人種目'!C17)</f>
        <v>0</v>
      </c>
      <c r="C17" s="15" t="str">
        <f t="shared" si="0"/>
        <v>０　０</v>
      </c>
      <c r="D17" s="15" t="str">
        <f t="shared" si="1"/>
        <v>○</v>
      </c>
      <c r="E17" s="15">
        <f t="shared" si="2"/>
        <v>12</v>
      </c>
      <c r="F17" s="15" t="str">
        <f t="shared" si="3"/>
        <v>０　０@12</v>
      </c>
      <c r="G17" s="15" t="e">
        <f>ROUNDDOWN(YEARFRAC(DATE('個人種目'!G17,'個人種目'!H17,'個人種目'!I17),$B$1,3),0)</f>
        <v>#NUM!</v>
      </c>
      <c r="H17" s="15" t="e">
        <f t="shared" si="4"/>
        <v>#NUM!</v>
      </c>
      <c r="I17" s="15" t="e">
        <f>VLOOKUP('個人種目'!M17,'コード一覧'!$E$2:$F$6,2,FALSE)</f>
        <v>#N/A</v>
      </c>
      <c r="J17" s="15" t="e">
        <f>VLOOKUP('個人種目'!N17,'コード一覧'!$G$2:$I$4,2,FALSE)</f>
        <v>#N/A</v>
      </c>
      <c r="K17" s="15" t="str">
        <f>IF(LEN('個人種目'!O17)=0,"00",IF(LEN('個人種目'!O17)=1,"0"&amp;'個人種目'!O17,'個人種目'!O17))</f>
        <v>00</v>
      </c>
      <c r="L17" s="15" t="str">
        <f>IF(LEN('個人種目'!P17)=0,"00",IF(LEN('個人種目'!P17)=1,"0"&amp;'個人種目'!P17,'個人種目'!P17))</f>
        <v>00</v>
      </c>
      <c r="M17" s="15" t="str">
        <f>IF(LEN('個人種目'!Q17)=0,"00",IF(LEN('個人種目'!Q17)=1,"0"&amp;'個人種目'!Q17,'個人種目'!Q17))</f>
        <v>00</v>
      </c>
      <c r="O17" s="15" t="e">
        <f>DATEDIF(DATE('個人種目'!G17,'個人種目'!H17,'個人種目'!I17),$B$1+1,"Y")</f>
        <v>#NUM!</v>
      </c>
    </row>
    <row r="18" spans="1:15" ht="13.5">
      <c r="A18" s="15">
        <f>IF(LEN('個人種目'!B18)=1,'個人種目'!B18&amp;" ",'個人種目'!B18)</f>
        <v>0</v>
      </c>
      <c r="B18" s="15">
        <f>IF(LEN('個人種目'!C18)=1," "&amp;'個人種目'!C18,'個人種目'!C18)</f>
        <v>0</v>
      </c>
      <c r="C18" s="15" t="str">
        <f t="shared" si="0"/>
        <v>０　０</v>
      </c>
      <c r="D18" s="15" t="str">
        <f t="shared" si="1"/>
        <v>○</v>
      </c>
      <c r="E18" s="15">
        <f t="shared" si="2"/>
        <v>13</v>
      </c>
      <c r="F18" s="15" t="str">
        <f t="shared" si="3"/>
        <v>０　０@13</v>
      </c>
      <c r="G18" s="15" t="e">
        <f>ROUNDDOWN(YEARFRAC(DATE('個人種目'!G18,'個人種目'!H18,'個人種目'!I18),$B$1,3),0)</f>
        <v>#NUM!</v>
      </c>
      <c r="H18" s="15" t="e">
        <f t="shared" si="4"/>
        <v>#NUM!</v>
      </c>
      <c r="I18" s="15" t="e">
        <f>VLOOKUP('個人種目'!M18,'コード一覧'!$E$2:$F$6,2,FALSE)</f>
        <v>#N/A</v>
      </c>
      <c r="J18" s="15" t="e">
        <f>VLOOKUP('個人種目'!N18,'コード一覧'!$G$2:$I$4,2,FALSE)</f>
        <v>#N/A</v>
      </c>
      <c r="K18" s="15" t="str">
        <f>IF(LEN('個人種目'!O18)=0,"00",IF(LEN('個人種目'!O18)=1,"0"&amp;'個人種目'!O18,'個人種目'!O18))</f>
        <v>00</v>
      </c>
      <c r="L18" s="15" t="str">
        <f>IF(LEN('個人種目'!P18)=0,"00",IF(LEN('個人種目'!P18)=1,"0"&amp;'個人種目'!P18,'個人種目'!P18))</f>
        <v>00</v>
      </c>
      <c r="M18" s="15" t="str">
        <f>IF(LEN('個人種目'!Q18)=0,"00",IF(LEN('個人種目'!Q18)=1,"0"&amp;'個人種目'!Q18,'個人種目'!Q18))</f>
        <v>00</v>
      </c>
      <c r="O18" s="15" t="e">
        <f>DATEDIF(DATE('個人種目'!G18,'個人種目'!H18,'個人種目'!I18),$B$1+1,"Y")</f>
        <v>#NUM!</v>
      </c>
    </row>
    <row r="19" spans="1:15" ht="13.5">
      <c r="A19" s="15">
        <f>IF(LEN('個人種目'!B19)=1,'個人種目'!B19&amp;" ",'個人種目'!B19)</f>
        <v>0</v>
      </c>
      <c r="B19" s="15">
        <f>IF(LEN('個人種目'!C19)=1," "&amp;'個人種目'!C19,'個人種目'!C19)</f>
        <v>0</v>
      </c>
      <c r="C19" s="15" t="str">
        <f t="shared" si="0"/>
        <v>０　０</v>
      </c>
      <c r="D19" s="15" t="str">
        <f t="shared" si="1"/>
        <v>○</v>
      </c>
      <c r="E19" s="15">
        <f t="shared" si="2"/>
        <v>14</v>
      </c>
      <c r="F19" s="15" t="str">
        <f t="shared" si="3"/>
        <v>０　０@14</v>
      </c>
      <c r="G19" s="15" t="e">
        <f>ROUNDDOWN(YEARFRAC(DATE('個人種目'!G19,'個人種目'!H19,'個人種目'!I19),$B$1,3),0)</f>
        <v>#NUM!</v>
      </c>
      <c r="H19" s="15" t="e">
        <f t="shared" si="4"/>
        <v>#NUM!</v>
      </c>
      <c r="I19" s="15" t="e">
        <f>VLOOKUP('個人種目'!M19,'コード一覧'!$E$2:$F$6,2,FALSE)</f>
        <v>#N/A</v>
      </c>
      <c r="J19" s="15" t="e">
        <f>VLOOKUP('個人種目'!N19,'コード一覧'!$G$2:$I$4,2,FALSE)</f>
        <v>#N/A</v>
      </c>
      <c r="K19" s="15" t="str">
        <f>IF(LEN('個人種目'!O19)=0,"00",IF(LEN('個人種目'!O19)=1,"0"&amp;'個人種目'!O19,'個人種目'!O19))</f>
        <v>00</v>
      </c>
      <c r="L19" s="15" t="str">
        <f>IF(LEN('個人種目'!P19)=0,"00",IF(LEN('個人種目'!P19)=1,"0"&amp;'個人種目'!P19,'個人種目'!P19))</f>
        <v>00</v>
      </c>
      <c r="M19" s="15" t="str">
        <f>IF(LEN('個人種目'!Q19)=0,"00",IF(LEN('個人種目'!Q19)=1,"0"&amp;'個人種目'!Q19,'個人種目'!Q19))</f>
        <v>00</v>
      </c>
      <c r="O19" s="15" t="e">
        <f>DATEDIF(DATE('個人種目'!G19,'個人種目'!H19,'個人種目'!I19),$B$1+1,"Y")</f>
        <v>#NUM!</v>
      </c>
    </row>
    <row r="20" spans="1:15" ht="13.5">
      <c r="A20" s="15">
        <f>IF(LEN('個人種目'!B20)=1,'個人種目'!B20&amp;" ",'個人種目'!B20)</f>
        <v>0</v>
      </c>
      <c r="B20" s="15">
        <f>IF(LEN('個人種目'!C20)=1," "&amp;'個人種目'!C20,'個人種目'!C20)</f>
        <v>0</v>
      </c>
      <c r="C20" s="15" t="str">
        <f t="shared" si="0"/>
        <v>０　０</v>
      </c>
      <c r="D20" s="15" t="str">
        <f t="shared" si="1"/>
        <v>○</v>
      </c>
      <c r="E20" s="15">
        <f t="shared" si="2"/>
        <v>15</v>
      </c>
      <c r="F20" s="15" t="str">
        <f t="shared" si="3"/>
        <v>０　０@15</v>
      </c>
      <c r="G20" s="15" t="e">
        <f>ROUNDDOWN(YEARFRAC(DATE('個人種目'!G20,'個人種目'!H20,'個人種目'!I20),$B$1,3),0)</f>
        <v>#NUM!</v>
      </c>
      <c r="H20" s="15" t="e">
        <f t="shared" si="4"/>
        <v>#NUM!</v>
      </c>
      <c r="I20" s="15" t="e">
        <f>VLOOKUP('個人種目'!M20,'コード一覧'!$E$2:$F$6,2,FALSE)</f>
        <v>#N/A</v>
      </c>
      <c r="J20" s="15" t="e">
        <f>VLOOKUP('個人種目'!N20,'コード一覧'!$G$2:$I$4,2,FALSE)</f>
        <v>#N/A</v>
      </c>
      <c r="K20" s="15" t="str">
        <f>IF(LEN('個人種目'!O20)=0,"00",IF(LEN('個人種目'!O20)=1,"0"&amp;'個人種目'!O20,'個人種目'!O20))</f>
        <v>00</v>
      </c>
      <c r="L20" s="15" t="str">
        <f>IF(LEN('個人種目'!P20)=0,"00",IF(LEN('個人種目'!P20)=1,"0"&amp;'個人種目'!P20,'個人種目'!P20))</f>
        <v>00</v>
      </c>
      <c r="M20" s="15" t="str">
        <f>IF(LEN('個人種目'!Q20)=0,"00",IF(LEN('個人種目'!Q20)=1,"0"&amp;'個人種目'!Q20,'個人種目'!Q20))</f>
        <v>00</v>
      </c>
      <c r="O20" s="15" t="e">
        <f>DATEDIF(DATE('個人種目'!G20,'個人種目'!H20,'個人種目'!I20),$B$1+1,"Y")</f>
        <v>#NUM!</v>
      </c>
    </row>
    <row r="21" spans="1:15" ht="13.5">
      <c r="A21" s="15">
        <f>IF(LEN('個人種目'!B21)=1,'個人種目'!B21&amp;" ",'個人種目'!B21)</f>
        <v>0</v>
      </c>
      <c r="B21" s="15">
        <f>IF(LEN('個人種目'!C21)=1," "&amp;'個人種目'!C21,'個人種目'!C21)</f>
        <v>0</v>
      </c>
      <c r="C21" s="15" t="str">
        <f t="shared" si="0"/>
        <v>０　０</v>
      </c>
      <c r="D21" s="15" t="str">
        <f t="shared" si="1"/>
        <v>○</v>
      </c>
      <c r="E21" s="15">
        <f t="shared" si="2"/>
        <v>16</v>
      </c>
      <c r="F21" s="15" t="str">
        <f t="shared" si="3"/>
        <v>０　０@16</v>
      </c>
      <c r="G21" s="15" t="e">
        <f>ROUNDDOWN(YEARFRAC(DATE('個人種目'!G21,'個人種目'!H21,'個人種目'!I21),$B$1,3),0)</f>
        <v>#NUM!</v>
      </c>
      <c r="H21" s="15" t="e">
        <f t="shared" si="4"/>
        <v>#NUM!</v>
      </c>
      <c r="I21" s="15" t="e">
        <f>VLOOKUP('個人種目'!M21,'コード一覧'!$E$2:$F$6,2,FALSE)</f>
        <v>#N/A</v>
      </c>
      <c r="J21" s="15" t="e">
        <f>VLOOKUP('個人種目'!N21,'コード一覧'!$G$2:$I$4,2,FALSE)</f>
        <v>#N/A</v>
      </c>
      <c r="K21" s="15" t="str">
        <f>IF(LEN('個人種目'!O21)=0,"00",IF(LEN('個人種目'!O21)=1,"0"&amp;'個人種目'!O21,'個人種目'!O21))</f>
        <v>00</v>
      </c>
      <c r="L21" s="15" t="str">
        <f>IF(LEN('個人種目'!P21)=0,"00",IF(LEN('個人種目'!P21)=1,"0"&amp;'個人種目'!P21,'個人種目'!P21))</f>
        <v>00</v>
      </c>
      <c r="M21" s="15" t="str">
        <f>IF(LEN('個人種目'!Q21)=0,"00",IF(LEN('個人種目'!Q21)=1,"0"&amp;'個人種目'!Q21,'個人種目'!Q21))</f>
        <v>00</v>
      </c>
      <c r="O21" s="15" t="e">
        <f>DATEDIF(DATE('個人種目'!G21,'個人種目'!H21,'個人種目'!I21),$B$1+1,"Y")</f>
        <v>#NUM!</v>
      </c>
    </row>
    <row r="22" spans="1:15" ht="13.5">
      <c r="A22" s="15">
        <f>IF(LEN('個人種目'!B22)=1,'個人種目'!B22&amp;" ",'個人種目'!B22)</f>
        <v>0</v>
      </c>
      <c r="B22" s="15">
        <f>IF(LEN('個人種目'!C22)=1," "&amp;'個人種目'!C22,'個人種目'!C22)</f>
        <v>0</v>
      </c>
      <c r="C22" s="15" t="str">
        <f t="shared" si="0"/>
        <v>０　０</v>
      </c>
      <c r="D22" s="15" t="str">
        <f t="shared" si="1"/>
        <v>○</v>
      </c>
      <c r="E22" s="15">
        <f t="shared" si="2"/>
        <v>17</v>
      </c>
      <c r="F22" s="15" t="str">
        <f t="shared" si="3"/>
        <v>０　０@17</v>
      </c>
      <c r="G22" s="15" t="e">
        <f>ROUNDDOWN(YEARFRAC(DATE('個人種目'!G22,'個人種目'!H22,'個人種目'!I22),$B$1,3),0)</f>
        <v>#NUM!</v>
      </c>
      <c r="H22" s="15" t="e">
        <f t="shared" si="4"/>
        <v>#NUM!</v>
      </c>
      <c r="I22" s="15" t="e">
        <f>VLOOKUP('個人種目'!M22,'コード一覧'!$E$2:$F$6,2,FALSE)</f>
        <v>#N/A</v>
      </c>
      <c r="J22" s="15" t="e">
        <f>VLOOKUP('個人種目'!N22,'コード一覧'!$G$2:$I$4,2,FALSE)</f>
        <v>#N/A</v>
      </c>
      <c r="K22" s="15" t="str">
        <f>IF(LEN('個人種目'!O22)=0,"00",IF(LEN('個人種目'!O22)=1,"0"&amp;'個人種目'!O22,'個人種目'!O22))</f>
        <v>00</v>
      </c>
      <c r="L22" s="15" t="str">
        <f>IF(LEN('個人種目'!P22)=0,"00",IF(LEN('個人種目'!P22)=1,"0"&amp;'個人種目'!P22,'個人種目'!P22))</f>
        <v>00</v>
      </c>
      <c r="M22" s="15" t="str">
        <f>IF(LEN('個人種目'!Q22)=0,"00",IF(LEN('個人種目'!Q22)=1,"0"&amp;'個人種目'!Q22,'個人種目'!Q22))</f>
        <v>00</v>
      </c>
      <c r="O22" s="15" t="e">
        <f>DATEDIF(DATE('個人種目'!G22,'個人種目'!H22,'個人種目'!I22),$B$1+1,"Y")</f>
        <v>#NUM!</v>
      </c>
    </row>
    <row r="23" spans="1:15" ht="13.5">
      <c r="A23" s="15">
        <f>IF(LEN('個人種目'!B23)=1,'個人種目'!B23&amp;" ",'個人種目'!B23)</f>
        <v>0</v>
      </c>
      <c r="B23" s="15">
        <f>IF(LEN('個人種目'!C23)=1," "&amp;'個人種目'!C23,'個人種目'!C23)</f>
        <v>0</v>
      </c>
      <c r="C23" s="15" t="str">
        <f t="shared" si="0"/>
        <v>０　０</v>
      </c>
      <c r="D23" s="15" t="str">
        <f t="shared" si="1"/>
        <v>○</v>
      </c>
      <c r="E23" s="15">
        <f t="shared" si="2"/>
        <v>18</v>
      </c>
      <c r="F23" s="15" t="str">
        <f t="shared" si="3"/>
        <v>０　０@18</v>
      </c>
      <c r="G23" s="15" t="e">
        <f>ROUNDDOWN(YEARFRAC(DATE('個人種目'!G23,'個人種目'!H23,'個人種目'!I23),$B$1,3),0)</f>
        <v>#NUM!</v>
      </c>
      <c r="H23" s="15" t="e">
        <f t="shared" si="4"/>
        <v>#NUM!</v>
      </c>
      <c r="I23" s="15" t="e">
        <f>VLOOKUP('個人種目'!M23,'コード一覧'!$E$2:$F$6,2,FALSE)</f>
        <v>#N/A</v>
      </c>
      <c r="J23" s="15" t="e">
        <f>VLOOKUP('個人種目'!N23,'コード一覧'!$G$2:$I$4,2,FALSE)</f>
        <v>#N/A</v>
      </c>
      <c r="K23" s="15" t="str">
        <f>IF(LEN('個人種目'!O23)=0,"00",IF(LEN('個人種目'!O23)=1,"0"&amp;'個人種目'!O23,'個人種目'!O23))</f>
        <v>00</v>
      </c>
      <c r="L23" s="15" t="str">
        <f>IF(LEN('個人種目'!P23)=0,"00",IF(LEN('個人種目'!P23)=1,"0"&amp;'個人種目'!P23,'個人種目'!P23))</f>
        <v>00</v>
      </c>
      <c r="M23" s="15" t="str">
        <f>IF(LEN('個人種目'!Q23)=0,"00",IF(LEN('個人種目'!Q23)=1,"0"&amp;'個人種目'!Q23,'個人種目'!Q23))</f>
        <v>00</v>
      </c>
      <c r="O23" s="15" t="e">
        <f>DATEDIF(DATE('個人種目'!G23,'個人種目'!H23,'個人種目'!I23),$B$1+1,"Y")</f>
        <v>#NUM!</v>
      </c>
    </row>
    <row r="24" spans="1:15" ht="13.5">
      <c r="A24" s="15">
        <f>IF(LEN('個人種目'!B24)=1,'個人種目'!B24&amp;" ",'個人種目'!B24)</f>
        <v>0</v>
      </c>
      <c r="B24" s="15">
        <f>IF(LEN('個人種目'!C24)=1," "&amp;'個人種目'!C24,'個人種目'!C24)</f>
        <v>0</v>
      </c>
      <c r="C24" s="15" t="str">
        <f t="shared" si="0"/>
        <v>０　０</v>
      </c>
      <c r="D24" s="15" t="str">
        <f t="shared" si="1"/>
        <v>○</v>
      </c>
      <c r="E24" s="15">
        <f t="shared" si="2"/>
        <v>19</v>
      </c>
      <c r="F24" s="15" t="str">
        <f t="shared" si="3"/>
        <v>０　０@19</v>
      </c>
      <c r="G24" s="15" t="e">
        <f>ROUNDDOWN(YEARFRAC(DATE('個人種目'!G24,'個人種目'!H24,'個人種目'!I24),$B$1,3),0)</f>
        <v>#NUM!</v>
      </c>
      <c r="H24" s="15" t="e">
        <f t="shared" si="4"/>
        <v>#NUM!</v>
      </c>
      <c r="I24" s="15" t="e">
        <f>VLOOKUP('個人種目'!M24,'コード一覧'!$E$2:$F$6,2,FALSE)</f>
        <v>#N/A</v>
      </c>
      <c r="J24" s="15" t="e">
        <f>VLOOKUP('個人種目'!N24,'コード一覧'!$G$2:$I$4,2,FALSE)</f>
        <v>#N/A</v>
      </c>
      <c r="K24" s="15" t="str">
        <f>IF(LEN('個人種目'!O24)=0,"00",IF(LEN('個人種目'!O24)=1,"0"&amp;'個人種目'!O24,'個人種目'!O24))</f>
        <v>00</v>
      </c>
      <c r="L24" s="15" t="str">
        <f>IF(LEN('個人種目'!P24)=0,"00",IF(LEN('個人種目'!P24)=1,"0"&amp;'個人種目'!P24,'個人種目'!P24))</f>
        <v>00</v>
      </c>
      <c r="M24" s="15" t="str">
        <f>IF(LEN('個人種目'!Q24)=0,"00",IF(LEN('個人種目'!Q24)=1,"0"&amp;'個人種目'!Q24,'個人種目'!Q24))</f>
        <v>00</v>
      </c>
      <c r="O24" s="15" t="e">
        <f>DATEDIF(DATE('個人種目'!G24,'個人種目'!H24,'個人種目'!I24),$B$1+1,"Y")</f>
        <v>#NUM!</v>
      </c>
    </row>
    <row r="25" spans="1:15" ht="13.5">
      <c r="A25" s="15">
        <f>IF(LEN('個人種目'!B25)=1,'個人種目'!B25&amp;" ",'個人種目'!B25)</f>
        <v>0</v>
      </c>
      <c r="B25" s="15">
        <f>IF(LEN('個人種目'!C25)=1," "&amp;'個人種目'!C25,'個人種目'!C25)</f>
        <v>0</v>
      </c>
      <c r="C25" s="15" t="str">
        <f t="shared" si="0"/>
        <v>０　０</v>
      </c>
      <c r="D25" s="15" t="str">
        <f t="shared" si="1"/>
        <v>○</v>
      </c>
      <c r="E25" s="15">
        <f t="shared" si="2"/>
        <v>20</v>
      </c>
      <c r="F25" s="15" t="str">
        <f t="shared" si="3"/>
        <v>０　０@20</v>
      </c>
      <c r="G25" s="15" t="e">
        <f>ROUNDDOWN(YEARFRAC(DATE('個人種目'!G25,'個人種目'!H25,'個人種目'!I25),$B$1,3),0)</f>
        <v>#NUM!</v>
      </c>
      <c r="H25" s="15" t="e">
        <f t="shared" si="4"/>
        <v>#NUM!</v>
      </c>
      <c r="I25" s="15" t="e">
        <f>VLOOKUP('個人種目'!M25,'コード一覧'!$E$2:$F$6,2,FALSE)</f>
        <v>#N/A</v>
      </c>
      <c r="J25" s="15" t="e">
        <f>VLOOKUP('個人種目'!N25,'コード一覧'!$G$2:$I$4,2,FALSE)</f>
        <v>#N/A</v>
      </c>
      <c r="K25" s="15" t="str">
        <f>IF(LEN('個人種目'!O25)=0,"00",IF(LEN('個人種目'!O25)=1,"0"&amp;'個人種目'!O25,'個人種目'!O25))</f>
        <v>00</v>
      </c>
      <c r="L25" s="15" t="str">
        <f>IF(LEN('個人種目'!P25)=0,"00",IF(LEN('個人種目'!P25)=1,"0"&amp;'個人種目'!P25,'個人種目'!P25))</f>
        <v>00</v>
      </c>
      <c r="M25" s="15" t="str">
        <f>IF(LEN('個人種目'!Q25)=0,"00",IF(LEN('個人種目'!Q25)=1,"0"&amp;'個人種目'!Q25,'個人種目'!Q25))</f>
        <v>00</v>
      </c>
      <c r="O25" s="15" t="e">
        <f>DATEDIF(DATE('個人種目'!G25,'個人種目'!H25,'個人種目'!I25),$B$1+1,"Y")</f>
        <v>#NUM!</v>
      </c>
    </row>
    <row r="26" spans="1:15" ht="13.5">
      <c r="A26" s="15">
        <f>IF(LEN('個人種目'!B26)=1,'個人種目'!B26&amp;" ",'個人種目'!B26)</f>
        <v>0</v>
      </c>
      <c r="B26" s="15">
        <f>IF(LEN('個人種目'!C26)=1," "&amp;'個人種目'!C26,'個人種目'!C26)</f>
        <v>0</v>
      </c>
      <c r="C26" s="15" t="str">
        <f t="shared" si="0"/>
        <v>０　０</v>
      </c>
      <c r="D26" s="15" t="str">
        <f t="shared" si="1"/>
        <v>○</v>
      </c>
      <c r="E26" s="15">
        <f t="shared" si="2"/>
        <v>21</v>
      </c>
      <c r="F26" s="15" t="str">
        <f t="shared" si="3"/>
        <v>０　０@21</v>
      </c>
      <c r="G26" s="15" t="e">
        <f>ROUNDDOWN(YEARFRAC(DATE('個人種目'!G26,'個人種目'!H26,'個人種目'!I26),$B$1,3),0)</f>
        <v>#NUM!</v>
      </c>
      <c r="H26" s="15" t="e">
        <f t="shared" si="4"/>
        <v>#NUM!</v>
      </c>
      <c r="I26" s="15" t="e">
        <f>VLOOKUP('個人種目'!M26,'コード一覧'!$E$2:$F$6,2,FALSE)</f>
        <v>#N/A</v>
      </c>
      <c r="J26" s="15" t="e">
        <f>VLOOKUP('個人種目'!N26,'コード一覧'!$G$2:$I$4,2,FALSE)</f>
        <v>#N/A</v>
      </c>
      <c r="K26" s="15" t="str">
        <f>IF(LEN('個人種目'!O26)=0,"00",IF(LEN('個人種目'!O26)=1,"0"&amp;'個人種目'!O26,'個人種目'!O26))</f>
        <v>00</v>
      </c>
      <c r="L26" s="15" t="str">
        <f>IF(LEN('個人種目'!P26)=0,"00",IF(LEN('個人種目'!P26)=1,"0"&amp;'個人種目'!P26,'個人種目'!P26))</f>
        <v>00</v>
      </c>
      <c r="M26" s="15" t="str">
        <f>IF(LEN('個人種目'!Q26)=0,"00",IF(LEN('個人種目'!Q26)=1,"0"&amp;'個人種目'!Q26,'個人種目'!Q26))</f>
        <v>00</v>
      </c>
      <c r="O26" s="15" t="e">
        <f>DATEDIF(DATE('個人種目'!G26,'個人種目'!H26,'個人種目'!I26),$B$1+1,"Y")</f>
        <v>#NUM!</v>
      </c>
    </row>
    <row r="27" spans="1:15" ht="13.5">
      <c r="A27" s="15">
        <f>IF(LEN('個人種目'!B27)=1,'個人種目'!B27&amp;" ",'個人種目'!B27)</f>
        <v>0</v>
      </c>
      <c r="B27" s="15">
        <f>IF(LEN('個人種目'!C27)=1," "&amp;'個人種目'!C27,'個人種目'!C27)</f>
        <v>0</v>
      </c>
      <c r="C27" s="15" t="str">
        <f t="shared" si="0"/>
        <v>０　０</v>
      </c>
      <c r="D27" s="15" t="str">
        <f t="shared" si="1"/>
        <v>○</v>
      </c>
      <c r="E27" s="15">
        <f t="shared" si="2"/>
        <v>22</v>
      </c>
      <c r="F27" s="15" t="str">
        <f t="shared" si="3"/>
        <v>０　０@22</v>
      </c>
      <c r="G27" s="15" t="e">
        <f>ROUNDDOWN(YEARFRAC(DATE('個人種目'!G27,'個人種目'!H27,'個人種目'!I27),$B$1,3),0)</f>
        <v>#NUM!</v>
      </c>
      <c r="H27" s="15" t="e">
        <f t="shared" si="4"/>
        <v>#NUM!</v>
      </c>
      <c r="I27" s="15" t="e">
        <f>VLOOKUP('個人種目'!M27,'コード一覧'!$E$2:$F$6,2,FALSE)</f>
        <v>#N/A</v>
      </c>
      <c r="J27" s="15" t="e">
        <f>VLOOKUP('個人種目'!N27,'コード一覧'!$G$2:$I$4,2,FALSE)</f>
        <v>#N/A</v>
      </c>
      <c r="K27" s="15" t="str">
        <f>IF(LEN('個人種目'!O27)=0,"00",IF(LEN('個人種目'!O27)=1,"0"&amp;'個人種目'!O27,'個人種目'!O27))</f>
        <v>00</v>
      </c>
      <c r="L27" s="15" t="str">
        <f>IF(LEN('個人種目'!P27)=0,"00",IF(LEN('個人種目'!P27)=1,"0"&amp;'個人種目'!P27,'個人種目'!P27))</f>
        <v>00</v>
      </c>
      <c r="M27" s="15" t="str">
        <f>IF(LEN('個人種目'!Q27)=0,"00",IF(LEN('個人種目'!Q27)=1,"0"&amp;'個人種目'!Q27,'個人種目'!Q27))</f>
        <v>00</v>
      </c>
      <c r="O27" s="15" t="e">
        <f>DATEDIF(DATE('個人種目'!G27,'個人種目'!H27,'個人種目'!I27),$B$1+1,"Y")</f>
        <v>#NUM!</v>
      </c>
    </row>
    <row r="28" spans="1:15" ht="13.5">
      <c r="A28" s="15">
        <f>IF(LEN('個人種目'!B28)=1,'個人種目'!B28&amp;" ",'個人種目'!B28)</f>
        <v>0</v>
      </c>
      <c r="B28" s="15">
        <f>IF(LEN('個人種目'!C28)=1," "&amp;'個人種目'!C28,'個人種目'!C28)</f>
        <v>0</v>
      </c>
      <c r="C28" s="15" t="str">
        <f t="shared" si="0"/>
        <v>０　０</v>
      </c>
      <c r="D28" s="15" t="str">
        <f t="shared" si="1"/>
        <v>○</v>
      </c>
      <c r="E28" s="15">
        <f t="shared" si="2"/>
        <v>23</v>
      </c>
      <c r="F28" s="15" t="str">
        <f t="shared" si="3"/>
        <v>０　０@23</v>
      </c>
      <c r="G28" s="15" t="e">
        <f>ROUNDDOWN(YEARFRAC(DATE('個人種目'!G28,'個人種目'!H28,'個人種目'!I28),$B$1,3),0)</f>
        <v>#NUM!</v>
      </c>
      <c r="H28" s="15" t="e">
        <f t="shared" si="4"/>
        <v>#NUM!</v>
      </c>
      <c r="I28" s="15" t="e">
        <f>VLOOKUP('個人種目'!M28,'コード一覧'!$E$2:$F$6,2,FALSE)</f>
        <v>#N/A</v>
      </c>
      <c r="J28" s="15" t="e">
        <f>VLOOKUP('個人種目'!N28,'コード一覧'!$G$2:$I$4,2,FALSE)</f>
        <v>#N/A</v>
      </c>
      <c r="K28" s="15" t="str">
        <f>IF(LEN('個人種目'!O28)=0,"00",IF(LEN('個人種目'!O28)=1,"0"&amp;'個人種目'!O28,'個人種目'!O28))</f>
        <v>00</v>
      </c>
      <c r="L28" s="15" t="str">
        <f>IF(LEN('個人種目'!P28)=0,"00",IF(LEN('個人種目'!P28)=1,"0"&amp;'個人種目'!P28,'個人種目'!P28))</f>
        <v>00</v>
      </c>
      <c r="M28" s="15" t="str">
        <f>IF(LEN('個人種目'!Q28)=0,"00",IF(LEN('個人種目'!Q28)=1,"0"&amp;'個人種目'!Q28,'個人種目'!Q28))</f>
        <v>00</v>
      </c>
      <c r="O28" s="15" t="e">
        <f>DATEDIF(DATE('個人種目'!G28,'個人種目'!H28,'個人種目'!I28),$B$1+1,"Y")</f>
        <v>#NUM!</v>
      </c>
    </row>
    <row r="29" spans="1:15" ht="13.5">
      <c r="A29" s="15">
        <f>IF(LEN('個人種目'!B29)=1,'個人種目'!B29&amp;" ",'個人種目'!B29)</f>
        <v>0</v>
      </c>
      <c r="B29" s="15">
        <f>IF(LEN('個人種目'!C29)=1," "&amp;'個人種目'!C29,'個人種目'!C29)</f>
        <v>0</v>
      </c>
      <c r="C29" s="15" t="str">
        <f t="shared" si="0"/>
        <v>０　０</v>
      </c>
      <c r="D29" s="15" t="str">
        <f t="shared" si="1"/>
        <v>○</v>
      </c>
      <c r="E29" s="15">
        <f t="shared" si="2"/>
        <v>24</v>
      </c>
      <c r="F29" s="15" t="str">
        <f t="shared" si="3"/>
        <v>０　０@24</v>
      </c>
      <c r="G29" s="15" t="e">
        <f>ROUNDDOWN(YEARFRAC(DATE('個人種目'!G29,'個人種目'!H29,'個人種目'!I29),$B$1,3),0)</f>
        <v>#NUM!</v>
      </c>
      <c r="H29" s="15" t="e">
        <f t="shared" si="4"/>
        <v>#NUM!</v>
      </c>
      <c r="I29" s="15" t="e">
        <f>VLOOKUP('個人種目'!M29,'コード一覧'!$E$2:$F$6,2,FALSE)</f>
        <v>#N/A</v>
      </c>
      <c r="J29" s="15" t="e">
        <f>VLOOKUP('個人種目'!N29,'コード一覧'!$G$2:$I$4,2,FALSE)</f>
        <v>#N/A</v>
      </c>
      <c r="K29" s="15" t="str">
        <f>IF(LEN('個人種目'!O29)=0,"00",IF(LEN('個人種目'!O29)=1,"0"&amp;'個人種目'!O29,'個人種目'!O29))</f>
        <v>00</v>
      </c>
      <c r="L29" s="15" t="str">
        <f>IF(LEN('個人種目'!P29)=0,"00",IF(LEN('個人種目'!P29)=1,"0"&amp;'個人種目'!P29,'個人種目'!P29))</f>
        <v>00</v>
      </c>
      <c r="M29" s="15" t="str">
        <f>IF(LEN('個人種目'!Q29)=0,"00",IF(LEN('個人種目'!Q29)=1,"0"&amp;'個人種目'!Q29,'個人種目'!Q29))</f>
        <v>00</v>
      </c>
      <c r="O29" s="15" t="e">
        <f>DATEDIF(DATE('個人種目'!G29,'個人種目'!H29,'個人種目'!I29),$B$1+1,"Y")</f>
        <v>#NUM!</v>
      </c>
    </row>
    <row r="30" spans="1:15" ht="13.5">
      <c r="A30" s="15">
        <f>IF(LEN('個人種目'!B30)=1,'個人種目'!B30&amp;" ",'個人種目'!B30)</f>
        <v>0</v>
      </c>
      <c r="B30" s="15">
        <f>IF(LEN('個人種目'!C30)=1," "&amp;'個人種目'!C30,'個人種目'!C30)</f>
        <v>0</v>
      </c>
      <c r="C30" s="15" t="str">
        <f t="shared" si="0"/>
        <v>０　０</v>
      </c>
      <c r="D30" s="15" t="str">
        <f t="shared" si="1"/>
        <v>○</v>
      </c>
      <c r="E30" s="15">
        <f t="shared" si="2"/>
        <v>25</v>
      </c>
      <c r="F30" s="15" t="str">
        <f t="shared" si="3"/>
        <v>０　０@25</v>
      </c>
      <c r="G30" s="15" t="e">
        <f>ROUNDDOWN(YEARFRAC(DATE('個人種目'!G30,'個人種目'!H30,'個人種目'!I30),$B$1,3),0)</f>
        <v>#NUM!</v>
      </c>
      <c r="H30" s="15" t="e">
        <f t="shared" si="4"/>
        <v>#NUM!</v>
      </c>
      <c r="I30" s="15" t="e">
        <f>VLOOKUP('個人種目'!M30,'コード一覧'!$E$2:$F$6,2,FALSE)</f>
        <v>#N/A</v>
      </c>
      <c r="J30" s="15" t="e">
        <f>VLOOKUP('個人種目'!N30,'コード一覧'!$G$2:$I$4,2,FALSE)</f>
        <v>#N/A</v>
      </c>
      <c r="K30" s="15" t="str">
        <f>IF(LEN('個人種目'!O30)=0,"00",IF(LEN('個人種目'!O30)=1,"0"&amp;'個人種目'!O30,'個人種目'!O30))</f>
        <v>00</v>
      </c>
      <c r="L30" s="15" t="str">
        <f>IF(LEN('個人種目'!P30)=0,"00",IF(LEN('個人種目'!P30)=1,"0"&amp;'個人種目'!P30,'個人種目'!P30))</f>
        <v>00</v>
      </c>
      <c r="M30" s="15" t="str">
        <f>IF(LEN('個人種目'!Q30)=0,"00",IF(LEN('個人種目'!Q30)=1,"0"&amp;'個人種目'!Q30,'個人種目'!Q30))</f>
        <v>00</v>
      </c>
      <c r="O30" s="15" t="e">
        <f>DATEDIF(DATE('個人種目'!G30,'個人種目'!H30,'個人種目'!I30),$B$1+1,"Y")</f>
        <v>#NUM!</v>
      </c>
    </row>
    <row r="31" spans="1:15" ht="13.5">
      <c r="A31" s="15">
        <f>IF(LEN('個人種目'!B31)=1,'個人種目'!B31&amp;" ",'個人種目'!B31)</f>
        <v>0</v>
      </c>
      <c r="B31" s="15">
        <f>IF(LEN('個人種目'!C31)=1," "&amp;'個人種目'!C31,'個人種目'!C31)</f>
        <v>0</v>
      </c>
      <c r="C31" s="15" t="str">
        <f t="shared" si="0"/>
        <v>０　０</v>
      </c>
      <c r="D31" s="15" t="str">
        <f t="shared" si="1"/>
        <v>○</v>
      </c>
      <c r="E31" s="15">
        <f t="shared" si="2"/>
        <v>26</v>
      </c>
      <c r="F31" s="15" t="str">
        <f t="shared" si="3"/>
        <v>０　０@26</v>
      </c>
      <c r="G31" s="15" t="e">
        <f>ROUNDDOWN(YEARFRAC(DATE('個人種目'!G31,'個人種目'!H31,'個人種目'!I31),$B$1,3),0)</f>
        <v>#NUM!</v>
      </c>
      <c r="H31" s="15" t="e">
        <f t="shared" si="4"/>
        <v>#NUM!</v>
      </c>
      <c r="I31" s="15" t="e">
        <f>VLOOKUP('個人種目'!M31,'コード一覧'!$E$2:$F$6,2,FALSE)</f>
        <v>#N/A</v>
      </c>
      <c r="J31" s="15" t="e">
        <f>VLOOKUP('個人種目'!N31,'コード一覧'!$G$2:$I$4,2,FALSE)</f>
        <v>#N/A</v>
      </c>
      <c r="K31" s="15" t="str">
        <f>IF(LEN('個人種目'!O31)=0,"00",IF(LEN('個人種目'!O31)=1,"0"&amp;'個人種目'!O31,'個人種目'!O31))</f>
        <v>00</v>
      </c>
      <c r="L31" s="15" t="str">
        <f>IF(LEN('個人種目'!P31)=0,"00",IF(LEN('個人種目'!P31)=1,"0"&amp;'個人種目'!P31,'個人種目'!P31))</f>
        <v>00</v>
      </c>
      <c r="M31" s="15" t="str">
        <f>IF(LEN('個人種目'!Q31)=0,"00",IF(LEN('個人種目'!Q31)=1,"0"&amp;'個人種目'!Q31,'個人種目'!Q31))</f>
        <v>00</v>
      </c>
      <c r="O31" s="15" t="e">
        <f>DATEDIF(DATE('個人種目'!G31,'個人種目'!H31,'個人種目'!I31),$B$1+1,"Y")</f>
        <v>#NUM!</v>
      </c>
    </row>
    <row r="32" spans="1:15" ht="13.5">
      <c r="A32" s="15">
        <f>IF(LEN('個人種目'!B32)=1,'個人種目'!B32&amp;" ",'個人種目'!B32)</f>
        <v>0</v>
      </c>
      <c r="B32" s="15">
        <f>IF(LEN('個人種目'!C32)=1," "&amp;'個人種目'!C32,'個人種目'!C32)</f>
        <v>0</v>
      </c>
      <c r="C32" s="15" t="str">
        <f t="shared" si="0"/>
        <v>０　０</v>
      </c>
      <c r="D32" s="15" t="str">
        <f t="shared" si="1"/>
        <v>○</v>
      </c>
      <c r="E32" s="15">
        <f t="shared" si="2"/>
        <v>27</v>
      </c>
      <c r="F32" s="15" t="str">
        <f t="shared" si="3"/>
        <v>０　０@27</v>
      </c>
      <c r="G32" s="15" t="e">
        <f>ROUNDDOWN(YEARFRAC(DATE('個人種目'!G32,'個人種目'!H32,'個人種目'!I32),$B$1,3),0)</f>
        <v>#NUM!</v>
      </c>
      <c r="H32" s="15" t="e">
        <f t="shared" si="4"/>
        <v>#NUM!</v>
      </c>
      <c r="I32" s="15" t="e">
        <f>VLOOKUP('個人種目'!M32,'コード一覧'!$E$2:$F$6,2,FALSE)</f>
        <v>#N/A</v>
      </c>
      <c r="J32" s="15" t="e">
        <f>VLOOKUP('個人種目'!N32,'コード一覧'!$G$2:$I$4,2,FALSE)</f>
        <v>#N/A</v>
      </c>
      <c r="K32" s="15" t="str">
        <f>IF(LEN('個人種目'!O32)=0,"00",IF(LEN('個人種目'!O32)=1,"0"&amp;'個人種目'!O32,'個人種目'!O32))</f>
        <v>00</v>
      </c>
      <c r="L32" s="15" t="str">
        <f>IF(LEN('個人種目'!P32)=0,"00",IF(LEN('個人種目'!P32)=1,"0"&amp;'個人種目'!P32,'個人種目'!P32))</f>
        <v>00</v>
      </c>
      <c r="M32" s="15" t="str">
        <f>IF(LEN('個人種目'!Q32)=0,"00",IF(LEN('個人種目'!Q32)=1,"0"&amp;'個人種目'!Q32,'個人種目'!Q32))</f>
        <v>00</v>
      </c>
      <c r="O32" s="15" t="e">
        <f>DATEDIF(DATE('個人種目'!G32,'個人種目'!H32,'個人種目'!I32),$B$1+1,"Y")</f>
        <v>#NUM!</v>
      </c>
    </row>
    <row r="33" spans="1:15" ht="13.5">
      <c r="A33" s="15">
        <f>IF(LEN('個人種目'!B33)=1,'個人種目'!B33&amp;" ",'個人種目'!B33)</f>
        <v>0</v>
      </c>
      <c r="B33" s="15">
        <f>IF(LEN('個人種目'!C33)=1," "&amp;'個人種目'!C33,'個人種目'!C33)</f>
        <v>0</v>
      </c>
      <c r="C33" s="15" t="str">
        <f t="shared" si="0"/>
        <v>０　０</v>
      </c>
      <c r="D33" s="15" t="str">
        <f t="shared" si="1"/>
        <v>○</v>
      </c>
      <c r="E33" s="15">
        <f t="shared" si="2"/>
        <v>28</v>
      </c>
      <c r="F33" s="15" t="str">
        <f t="shared" si="3"/>
        <v>０　０@28</v>
      </c>
      <c r="G33" s="15" t="e">
        <f>ROUNDDOWN(YEARFRAC(DATE('個人種目'!G33,'個人種目'!H33,'個人種目'!I33),$B$1,3),0)</f>
        <v>#NUM!</v>
      </c>
      <c r="H33" s="15" t="e">
        <f t="shared" si="4"/>
        <v>#NUM!</v>
      </c>
      <c r="I33" s="15" t="e">
        <f>VLOOKUP('個人種目'!M33,'コード一覧'!$E$2:$F$6,2,FALSE)</f>
        <v>#N/A</v>
      </c>
      <c r="J33" s="15" t="e">
        <f>VLOOKUP('個人種目'!N33,'コード一覧'!$G$2:$I$4,2,FALSE)</f>
        <v>#N/A</v>
      </c>
      <c r="K33" s="15" t="str">
        <f>IF(LEN('個人種目'!O33)=0,"00",IF(LEN('個人種目'!O33)=1,"0"&amp;'個人種目'!O33,'個人種目'!O33))</f>
        <v>00</v>
      </c>
      <c r="L33" s="15" t="str">
        <f>IF(LEN('個人種目'!P33)=0,"00",IF(LEN('個人種目'!P33)=1,"0"&amp;'個人種目'!P33,'個人種目'!P33))</f>
        <v>00</v>
      </c>
      <c r="M33" s="15" t="str">
        <f>IF(LEN('個人種目'!Q33)=0,"00",IF(LEN('個人種目'!Q33)=1,"0"&amp;'個人種目'!Q33,'個人種目'!Q33))</f>
        <v>00</v>
      </c>
      <c r="O33" s="15" t="e">
        <f>DATEDIF(DATE('個人種目'!G33,'個人種目'!H33,'個人種目'!I33),$B$1+1,"Y")</f>
        <v>#NUM!</v>
      </c>
    </row>
    <row r="34" spans="1:15" ht="13.5">
      <c r="A34" s="15">
        <f>IF(LEN('個人種目'!B34)=1,'個人種目'!B34&amp;" ",'個人種目'!B34)</f>
        <v>0</v>
      </c>
      <c r="B34" s="15">
        <f>IF(LEN('個人種目'!C34)=1," "&amp;'個人種目'!C34,'個人種目'!C34)</f>
        <v>0</v>
      </c>
      <c r="C34" s="15" t="str">
        <f t="shared" si="0"/>
        <v>０　０</v>
      </c>
      <c r="D34" s="15" t="str">
        <f t="shared" si="1"/>
        <v>○</v>
      </c>
      <c r="E34" s="15">
        <f t="shared" si="2"/>
        <v>29</v>
      </c>
      <c r="F34" s="15" t="str">
        <f t="shared" si="3"/>
        <v>０　０@29</v>
      </c>
      <c r="G34" s="15" t="e">
        <f>ROUNDDOWN(YEARFRAC(DATE('個人種目'!G34,'個人種目'!H34,'個人種目'!I34),$B$1,3),0)</f>
        <v>#NUM!</v>
      </c>
      <c r="H34" s="15" t="e">
        <f t="shared" si="4"/>
        <v>#NUM!</v>
      </c>
      <c r="I34" s="15" t="e">
        <f>VLOOKUP('個人種目'!M34,'コード一覧'!$E$2:$F$6,2,FALSE)</f>
        <v>#N/A</v>
      </c>
      <c r="J34" s="15" t="e">
        <f>VLOOKUP('個人種目'!N34,'コード一覧'!$G$2:$I$4,2,FALSE)</f>
        <v>#N/A</v>
      </c>
      <c r="K34" s="15" t="str">
        <f>IF(LEN('個人種目'!O34)=0,"00",IF(LEN('個人種目'!O34)=1,"0"&amp;'個人種目'!O34,'個人種目'!O34))</f>
        <v>00</v>
      </c>
      <c r="L34" s="15" t="str">
        <f>IF(LEN('個人種目'!P34)=0,"00",IF(LEN('個人種目'!P34)=1,"0"&amp;'個人種目'!P34,'個人種目'!P34))</f>
        <v>00</v>
      </c>
      <c r="M34" s="15" t="str">
        <f>IF(LEN('個人種目'!Q34)=0,"00",IF(LEN('個人種目'!Q34)=1,"0"&amp;'個人種目'!Q34,'個人種目'!Q34))</f>
        <v>00</v>
      </c>
      <c r="O34" s="15" t="e">
        <f>DATEDIF(DATE('個人種目'!G34,'個人種目'!H34,'個人種目'!I34),$B$1+1,"Y")</f>
        <v>#NUM!</v>
      </c>
    </row>
    <row r="35" spans="1:15" ht="13.5">
      <c r="A35" s="15">
        <f>IF(LEN('個人種目'!B35)=1,'個人種目'!B35&amp;" ",'個人種目'!B35)</f>
        <v>0</v>
      </c>
      <c r="B35" s="15">
        <f>IF(LEN('個人種目'!C35)=1," "&amp;'個人種目'!C35,'個人種目'!C35)</f>
        <v>0</v>
      </c>
      <c r="C35" s="15" t="str">
        <f t="shared" si="0"/>
        <v>０　０</v>
      </c>
      <c r="D35" s="15" t="str">
        <f t="shared" si="1"/>
        <v>○</v>
      </c>
      <c r="E35" s="15">
        <f t="shared" si="2"/>
        <v>30</v>
      </c>
      <c r="F35" s="15" t="str">
        <f t="shared" si="3"/>
        <v>０　０@30</v>
      </c>
      <c r="G35" s="15" t="e">
        <f>ROUNDDOWN(YEARFRAC(DATE('個人種目'!G35,'個人種目'!H35,'個人種目'!I35),$B$1,3),0)</f>
        <v>#NUM!</v>
      </c>
      <c r="H35" s="15" t="e">
        <f t="shared" si="4"/>
        <v>#NUM!</v>
      </c>
      <c r="I35" s="15" t="e">
        <f>VLOOKUP('個人種目'!M35,'コード一覧'!$E$2:$F$6,2,FALSE)</f>
        <v>#N/A</v>
      </c>
      <c r="J35" s="15" t="e">
        <f>VLOOKUP('個人種目'!N35,'コード一覧'!$G$2:$I$4,2,FALSE)</f>
        <v>#N/A</v>
      </c>
      <c r="K35" s="15" t="str">
        <f>IF(LEN('個人種目'!O35)=0,"00",IF(LEN('個人種目'!O35)=1,"0"&amp;'個人種目'!O35,'個人種目'!O35))</f>
        <v>00</v>
      </c>
      <c r="L35" s="15" t="str">
        <f>IF(LEN('個人種目'!P35)=0,"00",IF(LEN('個人種目'!P35)=1,"0"&amp;'個人種目'!P35,'個人種目'!P35))</f>
        <v>00</v>
      </c>
      <c r="M35" s="15" t="str">
        <f>IF(LEN('個人種目'!Q35)=0,"00",IF(LEN('個人種目'!Q35)=1,"0"&amp;'個人種目'!Q35,'個人種目'!Q35))</f>
        <v>00</v>
      </c>
      <c r="O35" s="15" t="e">
        <f>DATEDIF(DATE('個人種目'!G35,'個人種目'!H35,'個人種目'!I35),$B$1+1,"Y")</f>
        <v>#NUM!</v>
      </c>
    </row>
    <row r="36" spans="1:15" ht="13.5">
      <c r="A36" s="15">
        <f>IF(LEN('個人種目'!B36)=1,'個人種目'!B36&amp;" ",'個人種目'!B36)</f>
        <v>0</v>
      </c>
      <c r="B36" s="15">
        <f>IF(LEN('個人種目'!C36)=1," "&amp;'個人種目'!C36,'個人種目'!C36)</f>
        <v>0</v>
      </c>
      <c r="C36" s="15" t="str">
        <f t="shared" si="0"/>
        <v>０　０</v>
      </c>
      <c r="D36" s="15" t="str">
        <f t="shared" si="1"/>
        <v>○</v>
      </c>
      <c r="E36" s="15">
        <f t="shared" si="2"/>
        <v>31</v>
      </c>
      <c r="F36" s="15" t="str">
        <f t="shared" si="3"/>
        <v>０　０@31</v>
      </c>
      <c r="G36" s="15" t="e">
        <f>ROUNDDOWN(YEARFRAC(DATE('個人種目'!G36,'個人種目'!H36,'個人種目'!I36),$B$1,3),0)</f>
        <v>#NUM!</v>
      </c>
      <c r="H36" s="15" t="e">
        <f t="shared" si="4"/>
        <v>#NUM!</v>
      </c>
      <c r="I36" s="15" t="e">
        <f>VLOOKUP('個人種目'!M36,'コード一覧'!$E$2:$F$6,2,FALSE)</f>
        <v>#N/A</v>
      </c>
      <c r="J36" s="15" t="e">
        <f>VLOOKUP('個人種目'!N36,'コード一覧'!$G$2:$I$4,2,FALSE)</f>
        <v>#N/A</v>
      </c>
      <c r="K36" s="15" t="str">
        <f>IF(LEN('個人種目'!O36)=0,"00",IF(LEN('個人種目'!O36)=1,"0"&amp;'個人種目'!O36,'個人種目'!O36))</f>
        <v>00</v>
      </c>
      <c r="L36" s="15" t="str">
        <f>IF(LEN('個人種目'!P36)=0,"00",IF(LEN('個人種目'!P36)=1,"0"&amp;'個人種目'!P36,'個人種目'!P36))</f>
        <v>00</v>
      </c>
      <c r="M36" s="15" t="str">
        <f>IF(LEN('個人種目'!Q36)=0,"00",IF(LEN('個人種目'!Q36)=1,"0"&amp;'個人種目'!Q36,'個人種目'!Q36))</f>
        <v>00</v>
      </c>
      <c r="O36" s="15" t="e">
        <f>DATEDIF(DATE('個人種目'!G36,'個人種目'!H36,'個人種目'!I36),$B$1+1,"Y")</f>
        <v>#NUM!</v>
      </c>
    </row>
    <row r="37" spans="1:15" ht="13.5">
      <c r="A37" s="15">
        <f>IF(LEN('個人種目'!B37)=1,'個人種目'!B37&amp;" ",'個人種目'!B37)</f>
        <v>0</v>
      </c>
      <c r="B37" s="15">
        <f>IF(LEN('個人種目'!C37)=1," "&amp;'個人種目'!C37,'個人種目'!C37)</f>
        <v>0</v>
      </c>
      <c r="C37" s="15" t="str">
        <f t="shared" si="0"/>
        <v>０　０</v>
      </c>
      <c r="D37" s="15" t="str">
        <f t="shared" si="1"/>
        <v>○</v>
      </c>
      <c r="E37" s="15">
        <f t="shared" si="2"/>
        <v>32</v>
      </c>
      <c r="F37" s="15" t="str">
        <f t="shared" si="3"/>
        <v>０　０@32</v>
      </c>
      <c r="G37" s="15" t="e">
        <f>ROUNDDOWN(YEARFRAC(DATE('個人種目'!G37,'個人種目'!H37,'個人種目'!I37),$B$1,3),0)</f>
        <v>#NUM!</v>
      </c>
      <c r="H37" s="15" t="e">
        <f t="shared" si="4"/>
        <v>#NUM!</v>
      </c>
      <c r="I37" s="15" t="e">
        <f>VLOOKUP('個人種目'!M37,'コード一覧'!$E$2:$F$6,2,FALSE)</f>
        <v>#N/A</v>
      </c>
      <c r="J37" s="15" t="e">
        <f>VLOOKUP('個人種目'!N37,'コード一覧'!$G$2:$I$4,2,FALSE)</f>
        <v>#N/A</v>
      </c>
      <c r="K37" s="15" t="str">
        <f>IF(LEN('個人種目'!O37)=0,"00",IF(LEN('個人種目'!O37)=1,"0"&amp;'個人種目'!O37,'個人種目'!O37))</f>
        <v>00</v>
      </c>
      <c r="L37" s="15" t="str">
        <f>IF(LEN('個人種目'!P37)=0,"00",IF(LEN('個人種目'!P37)=1,"0"&amp;'個人種目'!P37,'個人種目'!P37))</f>
        <v>00</v>
      </c>
      <c r="M37" s="15" t="str">
        <f>IF(LEN('個人種目'!Q37)=0,"00",IF(LEN('個人種目'!Q37)=1,"0"&amp;'個人種目'!Q37,'個人種目'!Q37))</f>
        <v>00</v>
      </c>
      <c r="O37" s="15" t="e">
        <f>DATEDIF(DATE('個人種目'!G37,'個人種目'!H37,'個人種目'!I37),$B$1+1,"Y")</f>
        <v>#NUM!</v>
      </c>
    </row>
    <row r="38" spans="1:15" ht="13.5">
      <c r="A38" s="15">
        <f>IF(LEN('個人種目'!B38)=1,'個人種目'!B38&amp;" ",'個人種目'!B38)</f>
        <v>0</v>
      </c>
      <c r="B38" s="15">
        <f>IF(LEN('個人種目'!C38)=1," "&amp;'個人種目'!C38,'個人種目'!C38)</f>
        <v>0</v>
      </c>
      <c r="C38" s="15" t="str">
        <f t="shared" si="0"/>
        <v>０　０</v>
      </c>
      <c r="D38" s="15" t="str">
        <f t="shared" si="1"/>
        <v>○</v>
      </c>
      <c r="E38" s="15">
        <f t="shared" si="2"/>
        <v>33</v>
      </c>
      <c r="F38" s="15" t="str">
        <f t="shared" si="3"/>
        <v>０　０@33</v>
      </c>
      <c r="G38" s="15" t="e">
        <f>ROUNDDOWN(YEARFRAC(DATE('個人種目'!G38,'個人種目'!H38,'個人種目'!I38),$B$1,3),0)</f>
        <v>#NUM!</v>
      </c>
      <c r="H38" s="15" t="e">
        <f t="shared" si="4"/>
        <v>#NUM!</v>
      </c>
      <c r="I38" s="15" t="e">
        <f>VLOOKUP('個人種目'!M38,'コード一覧'!$E$2:$F$6,2,FALSE)</f>
        <v>#N/A</v>
      </c>
      <c r="J38" s="15" t="e">
        <f>VLOOKUP('個人種目'!N38,'コード一覧'!$G$2:$I$4,2,FALSE)</f>
        <v>#N/A</v>
      </c>
      <c r="K38" s="15" t="str">
        <f>IF(LEN('個人種目'!O38)=0,"00",IF(LEN('個人種目'!O38)=1,"0"&amp;'個人種目'!O38,'個人種目'!O38))</f>
        <v>00</v>
      </c>
      <c r="L38" s="15" t="str">
        <f>IF(LEN('個人種目'!P38)=0,"00",IF(LEN('個人種目'!P38)=1,"0"&amp;'個人種目'!P38,'個人種目'!P38))</f>
        <v>00</v>
      </c>
      <c r="M38" s="15" t="str">
        <f>IF(LEN('個人種目'!Q38)=0,"00",IF(LEN('個人種目'!Q38)=1,"0"&amp;'個人種目'!Q38,'個人種目'!Q38))</f>
        <v>00</v>
      </c>
      <c r="O38" s="15" t="e">
        <f>DATEDIF(DATE('個人種目'!G38,'個人種目'!H38,'個人種目'!I38),$B$1+1,"Y")</f>
        <v>#NUM!</v>
      </c>
    </row>
    <row r="39" spans="1:15" ht="13.5">
      <c r="A39" s="15">
        <f>IF(LEN('個人種目'!B39)=1,'個人種目'!B39&amp;" ",'個人種目'!B39)</f>
        <v>0</v>
      </c>
      <c r="B39" s="15">
        <f>IF(LEN('個人種目'!C39)=1," "&amp;'個人種目'!C39,'個人種目'!C39)</f>
        <v>0</v>
      </c>
      <c r="C39" s="15" t="str">
        <f t="shared" si="0"/>
        <v>０　０</v>
      </c>
      <c r="D39" s="15" t="str">
        <f t="shared" si="1"/>
        <v>○</v>
      </c>
      <c r="E39" s="15">
        <f t="shared" si="2"/>
        <v>34</v>
      </c>
      <c r="F39" s="15" t="str">
        <f t="shared" si="3"/>
        <v>０　０@34</v>
      </c>
      <c r="G39" s="15" t="e">
        <f>ROUNDDOWN(YEARFRAC(DATE('個人種目'!G39,'個人種目'!H39,'個人種目'!I39),$B$1,3),0)</f>
        <v>#NUM!</v>
      </c>
      <c r="H39" s="15" t="e">
        <f t="shared" si="4"/>
        <v>#NUM!</v>
      </c>
      <c r="I39" s="15" t="e">
        <f>VLOOKUP('個人種目'!M39,'コード一覧'!$E$2:$F$6,2,FALSE)</f>
        <v>#N/A</v>
      </c>
      <c r="J39" s="15" t="e">
        <f>VLOOKUP('個人種目'!N39,'コード一覧'!$G$2:$I$4,2,FALSE)</f>
        <v>#N/A</v>
      </c>
      <c r="K39" s="15" t="str">
        <f>IF(LEN('個人種目'!O39)=0,"00",IF(LEN('個人種目'!O39)=1,"0"&amp;'個人種目'!O39,'個人種目'!O39))</f>
        <v>00</v>
      </c>
      <c r="L39" s="15" t="str">
        <f>IF(LEN('個人種目'!P39)=0,"00",IF(LEN('個人種目'!P39)=1,"0"&amp;'個人種目'!P39,'個人種目'!P39))</f>
        <v>00</v>
      </c>
      <c r="M39" s="15" t="str">
        <f>IF(LEN('個人種目'!Q39)=0,"00",IF(LEN('個人種目'!Q39)=1,"0"&amp;'個人種目'!Q39,'個人種目'!Q39))</f>
        <v>00</v>
      </c>
      <c r="O39" s="15" t="e">
        <f>DATEDIF(DATE('個人種目'!G39,'個人種目'!H39,'個人種目'!I39),$B$1+1,"Y")</f>
        <v>#NUM!</v>
      </c>
    </row>
    <row r="40" spans="1:15" ht="13.5">
      <c r="A40" s="15">
        <f>IF(LEN('個人種目'!B40)=1,'個人種目'!B40&amp;" ",'個人種目'!B40)</f>
        <v>0</v>
      </c>
      <c r="B40" s="15">
        <f>IF(LEN('個人種目'!C40)=1," "&amp;'個人種目'!C40,'個人種目'!C40)</f>
        <v>0</v>
      </c>
      <c r="C40" s="15" t="str">
        <f t="shared" si="0"/>
        <v>０　０</v>
      </c>
      <c r="D40" s="15" t="str">
        <f t="shared" si="1"/>
        <v>○</v>
      </c>
      <c r="E40" s="15">
        <f t="shared" si="2"/>
        <v>35</v>
      </c>
      <c r="F40" s="15" t="str">
        <f t="shared" si="3"/>
        <v>０　０@35</v>
      </c>
      <c r="G40" s="15" t="e">
        <f>ROUNDDOWN(YEARFRAC(DATE('個人種目'!G40,'個人種目'!H40,'個人種目'!I40),$B$1,3),0)</f>
        <v>#NUM!</v>
      </c>
      <c r="H40" s="15" t="e">
        <f t="shared" si="4"/>
        <v>#NUM!</v>
      </c>
      <c r="I40" s="15" t="e">
        <f>VLOOKUP('個人種目'!M40,'コード一覧'!$E$2:$F$6,2,FALSE)</f>
        <v>#N/A</v>
      </c>
      <c r="J40" s="15" t="e">
        <f>VLOOKUP('個人種目'!N40,'コード一覧'!$G$2:$I$4,2,FALSE)</f>
        <v>#N/A</v>
      </c>
      <c r="K40" s="15" t="str">
        <f>IF(LEN('個人種目'!O40)=0,"00",IF(LEN('個人種目'!O40)=1,"0"&amp;'個人種目'!O40,'個人種目'!O40))</f>
        <v>00</v>
      </c>
      <c r="L40" s="15" t="str">
        <f>IF(LEN('個人種目'!P40)=0,"00",IF(LEN('個人種目'!P40)=1,"0"&amp;'個人種目'!P40,'個人種目'!P40))</f>
        <v>00</v>
      </c>
      <c r="M40" s="15" t="str">
        <f>IF(LEN('個人種目'!Q40)=0,"00",IF(LEN('個人種目'!Q40)=1,"0"&amp;'個人種目'!Q40,'個人種目'!Q40))</f>
        <v>00</v>
      </c>
      <c r="O40" s="15" t="e">
        <f>DATEDIF(DATE('個人種目'!G40,'個人種目'!H40,'個人種目'!I40),$B$1+1,"Y")</f>
        <v>#NUM!</v>
      </c>
    </row>
    <row r="41" spans="1:15" ht="13.5">
      <c r="A41" s="15">
        <f>IF(LEN('個人種目'!B41)=1,'個人種目'!B41&amp;" ",'個人種目'!B41)</f>
        <v>0</v>
      </c>
      <c r="B41" s="15">
        <f>IF(LEN('個人種目'!C41)=1," "&amp;'個人種目'!C41,'個人種目'!C41)</f>
        <v>0</v>
      </c>
      <c r="C41" s="15" t="str">
        <f t="shared" si="0"/>
        <v>０　０</v>
      </c>
      <c r="D41" s="15" t="str">
        <f t="shared" si="1"/>
        <v>○</v>
      </c>
      <c r="E41" s="15">
        <f t="shared" si="2"/>
        <v>36</v>
      </c>
      <c r="F41" s="15" t="str">
        <f t="shared" si="3"/>
        <v>０　０@36</v>
      </c>
      <c r="G41" s="15" t="e">
        <f>ROUNDDOWN(YEARFRAC(DATE('個人種目'!G41,'個人種目'!H41,'個人種目'!I41),$B$1,3),0)</f>
        <v>#NUM!</v>
      </c>
      <c r="H41" s="15" t="e">
        <f t="shared" si="4"/>
        <v>#NUM!</v>
      </c>
      <c r="I41" s="15" t="e">
        <f>VLOOKUP('個人種目'!M41,'コード一覧'!$E$2:$F$6,2,FALSE)</f>
        <v>#N/A</v>
      </c>
      <c r="J41" s="15" t="e">
        <f>VLOOKUP('個人種目'!N41,'コード一覧'!$G$2:$I$4,2,FALSE)</f>
        <v>#N/A</v>
      </c>
      <c r="K41" s="15" t="str">
        <f>IF(LEN('個人種目'!O41)=0,"00",IF(LEN('個人種目'!O41)=1,"0"&amp;'個人種目'!O41,'個人種目'!O41))</f>
        <v>00</v>
      </c>
      <c r="L41" s="15" t="str">
        <f>IF(LEN('個人種目'!P41)=0,"00",IF(LEN('個人種目'!P41)=1,"0"&amp;'個人種目'!P41,'個人種目'!P41))</f>
        <v>00</v>
      </c>
      <c r="M41" s="15" t="str">
        <f>IF(LEN('個人種目'!Q41)=0,"00",IF(LEN('個人種目'!Q41)=1,"0"&amp;'個人種目'!Q41,'個人種目'!Q41))</f>
        <v>00</v>
      </c>
      <c r="O41" s="15" t="e">
        <f>DATEDIF(DATE('個人種目'!G41,'個人種目'!H41,'個人種目'!I41),$B$1+1,"Y")</f>
        <v>#NUM!</v>
      </c>
    </row>
    <row r="42" spans="1:15" ht="13.5">
      <c r="A42" s="15">
        <f>IF(LEN('個人種目'!B42)=1,'個人種目'!B42&amp;" ",'個人種目'!B42)</f>
        <v>0</v>
      </c>
      <c r="B42" s="15">
        <f>IF(LEN('個人種目'!C42)=1," "&amp;'個人種目'!C42,'個人種目'!C42)</f>
        <v>0</v>
      </c>
      <c r="C42" s="15" t="str">
        <f t="shared" si="0"/>
        <v>０　０</v>
      </c>
      <c r="D42" s="15" t="str">
        <f t="shared" si="1"/>
        <v>○</v>
      </c>
      <c r="E42" s="15">
        <f t="shared" si="2"/>
        <v>37</v>
      </c>
      <c r="F42" s="15" t="str">
        <f t="shared" si="3"/>
        <v>０　０@37</v>
      </c>
      <c r="G42" s="15" t="e">
        <f>ROUNDDOWN(YEARFRAC(DATE('個人種目'!G42,'個人種目'!H42,'個人種目'!I42),$B$1,3),0)</f>
        <v>#NUM!</v>
      </c>
      <c r="H42" s="15" t="e">
        <f t="shared" si="4"/>
        <v>#NUM!</v>
      </c>
      <c r="I42" s="15" t="e">
        <f>VLOOKUP('個人種目'!M42,'コード一覧'!$E$2:$F$6,2,FALSE)</f>
        <v>#N/A</v>
      </c>
      <c r="J42" s="15" t="e">
        <f>VLOOKUP('個人種目'!N42,'コード一覧'!$G$2:$I$4,2,FALSE)</f>
        <v>#N/A</v>
      </c>
      <c r="K42" s="15" t="str">
        <f>IF(LEN('個人種目'!O42)=0,"00",IF(LEN('個人種目'!O42)=1,"0"&amp;'個人種目'!O42,'個人種目'!O42))</f>
        <v>00</v>
      </c>
      <c r="L42" s="15" t="str">
        <f>IF(LEN('個人種目'!P42)=0,"00",IF(LEN('個人種目'!P42)=1,"0"&amp;'個人種目'!P42,'個人種目'!P42))</f>
        <v>00</v>
      </c>
      <c r="M42" s="15" t="str">
        <f>IF(LEN('個人種目'!Q42)=0,"00",IF(LEN('個人種目'!Q42)=1,"0"&amp;'個人種目'!Q42,'個人種目'!Q42))</f>
        <v>00</v>
      </c>
      <c r="O42" s="15" t="e">
        <f>DATEDIF(DATE('個人種目'!G42,'個人種目'!H42,'個人種目'!I42),$B$1+1,"Y")</f>
        <v>#NUM!</v>
      </c>
    </row>
    <row r="43" spans="1:15" ht="13.5">
      <c r="A43" s="15">
        <f>IF(LEN('個人種目'!B43)=1,'個人種目'!B43&amp;" ",'個人種目'!B43)</f>
        <v>0</v>
      </c>
      <c r="B43" s="15">
        <f>IF(LEN('個人種目'!C43)=1," "&amp;'個人種目'!C43,'個人種目'!C43)</f>
        <v>0</v>
      </c>
      <c r="C43" s="15" t="str">
        <f t="shared" si="0"/>
        <v>０　０</v>
      </c>
      <c r="D43" s="15" t="str">
        <f t="shared" si="1"/>
        <v>○</v>
      </c>
      <c r="E43" s="15">
        <f t="shared" si="2"/>
        <v>38</v>
      </c>
      <c r="F43" s="15" t="str">
        <f t="shared" si="3"/>
        <v>０　０@38</v>
      </c>
      <c r="G43" s="15" t="e">
        <f>ROUNDDOWN(YEARFRAC(DATE('個人種目'!G43,'個人種目'!H43,'個人種目'!I43),$B$1,3),0)</f>
        <v>#NUM!</v>
      </c>
      <c r="H43" s="15" t="e">
        <f t="shared" si="4"/>
        <v>#NUM!</v>
      </c>
      <c r="I43" s="15" t="e">
        <f>VLOOKUP('個人種目'!M43,'コード一覧'!$E$2:$F$6,2,FALSE)</f>
        <v>#N/A</v>
      </c>
      <c r="J43" s="15" t="e">
        <f>VLOOKUP('個人種目'!N43,'コード一覧'!$G$2:$I$4,2,FALSE)</f>
        <v>#N/A</v>
      </c>
      <c r="K43" s="15" t="str">
        <f>IF(LEN('個人種目'!O43)=0,"00",IF(LEN('個人種目'!O43)=1,"0"&amp;'個人種目'!O43,'個人種目'!O43))</f>
        <v>00</v>
      </c>
      <c r="L43" s="15" t="str">
        <f>IF(LEN('個人種目'!P43)=0,"00",IF(LEN('個人種目'!P43)=1,"0"&amp;'個人種目'!P43,'個人種目'!P43))</f>
        <v>00</v>
      </c>
      <c r="M43" s="15" t="str">
        <f>IF(LEN('個人種目'!Q43)=0,"00",IF(LEN('個人種目'!Q43)=1,"0"&amp;'個人種目'!Q43,'個人種目'!Q43))</f>
        <v>00</v>
      </c>
      <c r="O43" s="15" t="e">
        <f>DATEDIF(DATE('個人種目'!G43,'個人種目'!H43,'個人種目'!I43),$B$1+1,"Y")</f>
        <v>#NUM!</v>
      </c>
    </row>
    <row r="44" spans="1:15" ht="13.5">
      <c r="A44" s="15">
        <f>IF(LEN('個人種目'!B44)=1,'個人種目'!B44&amp;" ",'個人種目'!B44)</f>
        <v>0</v>
      </c>
      <c r="B44" s="15">
        <f>IF(LEN('個人種目'!C44)=1," "&amp;'個人種目'!C44,'個人種目'!C44)</f>
        <v>0</v>
      </c>
      <c r="C44" s="15" t="str">
        <f t="shared" si="0"/>
        <v>０　０</v>
      </c>
      <c r="D44" s="15" t="str">
        <f t="shared" si="1"/>
        <v>○</v>
      </c>
      <c r="E44" s="15">
        <f t="shared" si="2"/>
        <v>39</v>
      </c>
      <c r="F44" s="15" t="str">
        <f t="shared" si="3"/>
        <v>０　０@39</v>
      </c>
      <c r="G44" s="15" t="e">
        <f>ROUNDDOWN(YEARFRAC(DATE('個人種目'!G44,'個人種目'!H44,'個人種目'!I44),$B$1,3),0)</f>
        <v>#NUM!</v>
      </c>
      <c r="H44" s="15" t="e">
        <f t="shared" si="4"/>
        <v>#NUM!</v>
      </c>
      <c r="I44" s="15" t="e">
        <f>VLOOKUP('個人種目'!M44,'コード一覧'!$E$2:$F$6,2,FALSE)</f>
        <v>#N/A</v>
      </c>
      <c r="J44" s="15" t="e">
        <f>VLOOKUP('個人種目'!N44,'コード一覧'!$G$2:$I$4,2,FALSE)</f>
        <v>#N/A</v>
      </c>
      <c r="K44" s="15" t="str">
        <f>IF(LEN('個人種目'!O44)=0,"00",IF(LEN('個人種目'!O44)=1,"0"&amp;'個人種目'!O44,'個人種目'!O44))</f>
        <v>00</v>
      </c>
      <c r="L44" s="15" t="str">
        <f>IF(LEN('個人種目'!P44)=0,"00",IF(LEN('個人種目'!P44)=1,"0"&amp;'個人種目'!P44,'個人種目'!P44))</f>
        <v>00</v>
      </c>
      <c r="M44" s="15" t="str">
        <f>IF(LEN('個人種目'!Q44)=0,"00",IF(LEN('個人種目'!Q44)=1,"0"&amp;'個人種目'!Q44,'個人種目'!Q44))</f>
        <v>00</v>
      </c>
      <c r="O44" s="15" t="e">
        <f>DATEDIF(DATE('個人種目'!G44,'個人種目'!H44,'個人種目'!I44),$B$1+1,"Y")</f>
        <v>#NUM!</v>
      </c>
    </row>
    <row r="45" spans="1:15" ht="13.5">
      <c r="A45" s="15">
        <f>IF(LEN('個人種目'!B45)=1,'個人種目'!B45&amp;" ",'個人種目'!B45)</f>
        <v>0</v>
      </c>
      <c r="B45" s="15">
        <f>IF(LEN('個人種目'!C45)=1," "&amp;'個人種目'!C45,'個人種目'!C45)</f>
        <v>0</v>
      </c>
      <c r="C45" s="15" t="str">
        <f t="shared" si="0"/>
        <v>０　０</v>
      </c>
      <c r="D45" s="15" t="str">
        <f t="shared" si="1"/>
        <v>○</v>
      </c>
      <c r="E45" s="15">
        <f t="shared" si="2"/>
        <v>40</v>
      </c>
      <c r="F45" s="15" t="str">
        <f t="shared" si="3"/>
        <v>０　０@40</v>
      </c>
      <c r="G45" s="15" t="e">
        <f>ROUNDDOWN(YEARFRAC(DATE('個人種目'!G45,'個人種目'!H45,'個人種目'!I45),$B$1,3),0)</f>
        <v>#NUM!</v>
      </c>
      <c r="H45" s="15" t="e">
        <f t="shared" si="4"/>
        <v>#NUM!</v>
      </c>
      <c r="I45" s="15" t="e">
        <f>VLOOKUP('個人種目'!M45,'コード一覧'!$E$2:$F$6,2,FALSE)</f>
        <v>#N/A</v>
      </c>
      <c r="J45" s="15" t="e">
        <f>VLOOKUP('個人種目'!N45,'コード一覧'!$G$2:$I$4,2,FALSE)</f>
        <v>#N/A</v>
      </c>
      <c r="K45" s="15" t="str">
        <f>IF(LEN('個人種目'!O45)=0,"00",IF(LEN('個人種目'!O45)=1,"0"&amp;'個人種目'!O45,'個人種目'!O45))</f>
        <v>00</v>
      </c>
      <c r="L45" s="15" t="str">
        <f>IF(LEN('個人種目'!P45)=0,"00",IF(LEN('個人種目'!P45)=1,"0"&amp;'個人種目'!P45,'個人種目'!P45))</f>
        <v>00</v>
      </c>
      <c r="M45" s="15" t="str">
        <f>IF(LEN('個人種目'!Q45)=0,"00",IF(LEN('個人種目'!Q45)=1,"0"&amp;'個人種目'!Q45,'個人種目'!Q45))</f>
        <v>00</v>
      </c>
      <c r="O45" s="15" t="e">
        <f>DATEDIF(DATE('個人種目'!G45,'個人種目'!H45,'個人種目'!I45),$B$1+1,"Y")</f>
        <v>#NUM!</v>
      </c>
    </row>
    <row r="46" spans="1:15" ht="13.5">
      <c r="A46" s="15">
        <f>IF(LEN('個人種目'!B46)=1,'個人種目'!B46&amp;" ",'個人種目'!B46)</f>
        <v>0</v>
      </c>
      <c r="B46" s="15">
        <f>IF(LEN('個人種目'!C46)=1," "&amp;'個人種目'!C46,'個人種目'!C46)</f>
        <v>0</v>
      </c>
      <c r="C46" s="15" t="str">
        <f t="shared" si="0"/>
        <v>０　０</v>
      </c>
      <c r="D46" s="15" t="str">
        <f t="shared" si="1"/>
        <v>○</v>
      </c>
      <c r="E46" s="15">
        <f t="shared" si="2"/>
        <v>41</v>
      </c>
      <c r="F46" s="15" t="str">
        <f t="shared" si="3"/>
        <v>０　０@41</v>
      </c>
      <c r="G46" s="15" t="e">
        <f>ROUNDDOWN(YEARFRAC(DATE('個人種目'!G46,'個人種目'!H46,'個人種目'!I46),$B$1,3),0)</f>
        <v>#NUM!</v>
      </c>
      <c r="H46" s="15" t="e">
        <f t="shared" si="4"/>
        <v>#NUM!</v>
      </c>
      <c r="I46" s="15" t="e">
        <f>VLOOKUP('個人種目'!M46,'コード一覧'!$E$2:$F$6,2,FALSE)</f>
        <v>#N/A</v>
      </c>
      <c r="J46" s="15" t="e">
        <f>VLOOKUP('個人種目'!N46,'コード一覧'!$G$2:$I$4,2,FALSE)</f>
        <v>#N/A</v>
      </c>
      <c r="K46" s="15" t="str">
        <f>IF(LEN('個人種目'!O46)=0,"00",IF(LEN('個人種目'!O46)=1,"0"&amp;'個人種目'!O46,'個人種目'!O46))</f>
        <v>00</v>
      </c>
      <c r="L46" s="15" t="str">
        <f>IF(LEN('個人種目'!P46)=0,"00",IF(LEN('個人種目'!P46)=1,"0"&amp;'個人種目'!P46,'個人種目'!P46))</f>
        <v>00</v>
      </c>
      <c r="M46" s="15" t="str">
        <f>IF(LEN('個人種目'!Q46)=0,"00",IF(LEN('個人種目'!Q46)=1,"0"&amp;'個人種目'!Q46,'個人種目'!Q46))</f>
        <v>00</v>
      </c>
      <c r="O46" s="15" t="e">
        <f>DATEDIF(DATE('個人種目'!G46,'個人種目'!H46,'個人種目'!I46),$B$1+1,"Y")</f>
        <v>#NUM!</v>
      </c>
    </row>
    <row r="47" spans="1:15" ht="13.5">
      <c r="A47" s="15">
        <f>IF(LEN('個人種目'!B47)=1,'個人種目'!B47&amp;" ",'個人種目'!B47)</f>
        <v>0</v>
      </c>
      <c r="B47" s="15">
        <f>IF(LEN('個人種目'!C47)=1," "&amp;'個人種目'!C47,'個人種目'!C47)</f>
        <v>0</v>
      </c>
      <c r="C47" s="15" t="str">
        <f t="shared" si="0"/>
        <v>０　０</v>
      </c>
      <c r="D47" s="15" t="str">
        <f t="shared" si="1"/>
        <v>○</v>
      </c>
      <c r="E47" s="15">
        <f t="shared" si="2"/>
        <v>42</v>
      </c>
      <c r="F47" s="15" t="str">
        <f t="shared" si="3"/>
        <v>０　０@42</v>
      </c>
      <c r="G47" s="15" t="e">
        <f>ROUNDDOWN(YEARFRAC(DATE('個人種目'!G47,'個人種目'!H47,'個人種目'!I47),$B$1,3),0)</f>
        <v>#NUM!</v>
      </c>
      <c r="H47" s="15" t="e">
        <f t="shared" si="4"/>
        <v>#NUM!</v>
      </c>
      <c r="I47" s="15" t="e">
        <f>VLOOKUP('個人種目'!M47,'コード一覧'!$E$2:$F$6,2,FALSE)</f>
        <v>#N/A</v>
      </c>
      <c r="J47" s="15" t="e">
        <f>VLOOKUP('個人種目'!N47,'コード一覧'!$G$2:$I$4,2,FALSE)</f>
        <v>#N/A</v>
      </c>
      <c r="K47" s="15" t="str">
        <f>IF(LEN('個人種目'!O47)=0,"00",IF(LEN('個人種目'!O47)=1,"0"&amp;'個人種目'!O47,'個人種目'!O47))</f>
        <v>00</v>
      </c>
      <c r="L47" s="15" t="str">
        <f>IF(LEN('個人種目'!P47)=0,"00",IF(LEN('個人種目'!P47)=1,"0"&amp;'個人種目'!P47,'個人種目'!P47))</f>
        <v>00</v>
      </c>
      <c r="M47" s="15" t="str">
        <f>IF(LEN('個人種目'!Q47)=0,"00",IF(LEN('個人種目'!Q47)=1,"0"&amp;'個人種目'!Q47,'個人種目'!Q47))</f>
        <v>00</v>
      </c>
      <c r="O47" s="15" t="e">
        <f>DATEDIF(DATE('個人種目'!G47,'個人種目'!H47,'個人種目'!I47),$B$1+1,"Y")</f>
        <v>#NUM!</v>
      </c>
    </row>
    <row r="48" spans="1:15" ht="13.5">
      <c r="A48" s="15">
        <f>IF(LEN('個人種目'!B48)=1,'個人種目'!B48&amp;" ",'個人種目'!B48)</f>
        <v>0</v>
      </c>
      <c r="B48" s="15">
        <f>IF(LEN('個人種目'!C48)=1," "&amp;'個人種目'!C48,'個人種目'!C48)</f>
        <v>0</v>
      </c>
      <c r="C48" s="15" t="str">
        <f t="shared" si="0"/>
        <v>０　０</v>
      </c>
      <c r="D48" s="15" t="str">
        <f t="shared" si="1"/>
        <v>○</v>
      </c>
      <c r="E48" s="15">
        <f t="shared" si="2"/>
        <v>43</v>
      </c>
      <c r="F48" s="15" t="str">
        <f t="shared" si="3"/>
        <v>０　０@43</v>
      </c>
      <c r="G48" s="15" t="e">
        <f>ROUNDDOWN(YEARFRAC(DATE('個人種目'!G48,'個人種目'!H48,'個人種目'!I48),$B$1,3),0)</f>
        <v>#NUM!</v>
      </c>
      <c r="H48" s="15" t="e">
        <f t="shared" si="4"/>
        <v>#NUM!</v>
      </c>
      <c r="I48" s="15" t="e">
        <f>VLOOKUP('個人種目'!M48,'コード一覧'!$E$2:$F$6,2,FALSE)</f>
        <v>#N/A</v>
      </c>
      <c r="J48" s="15" t="e">
        <f>VLOOKUP('個人種目'!N48,'コード一覧'!$G$2:$I$4,2,FALSE)</f>
        <v>#N/A</v>
      </c>
      <c r="K48" s="15" t="str">
        <f>IF(LEN('個人種目'!O48)=0,"00",IF(LEN('個人種目'!O48)=1,"0"&amp;'個人種目'!O48,'個人種目'!O48))</f>
        <v>00</v>
      </c>
      <c r="L48" s="15" t="str">
        <f>IF(LEN('個人種目'!P48)=0,"00",IF(LEN('個人種目'!P48)=1,"0"&amp;'個人種目'!P48,'個人種目'!P48))</f>
        <v>00</v>
      </c>
      <c r="M48" s="15" t="str">
        <f>IF(LEN('個人種目'!Q48)=0,"00",IF(LEN('個人種目'!Q48)=1,"0"&amp;'個人種目'!Q48,'個人種目'!Q48))</f>
        <v>00</v>
      </c>
      <c r="O48" s="15" t="e">
        <f>DATEDIF(DATE('個人種目'!G48,'個人種目'!H48,'個人種目'!I48),$B$1+1,"Y")</f>
        <v>#NUM!</v>
      </c>
    </row>
    <row r="49" spans="1:15" ht="13.5">
      <c r="A49" s="15">
        <f>IF(LEN('個人種目'!B49)=1,'個人種目'!B49&amp;" ",'個人種目'!B49)</f>
        <v>0</v>
      </c>
      <c r="B49" s="15">
        <f>IF(LEN('個人種目'!C49)=1," "&amp;'個人種目'!C49,'個人種目'!C49)</f>
        <v>0</v>
      </c>
      <c r="C49" s="15" t="str">
        <f t="shared" si="0"/>
        <v>０　０</v>
      </c>
      <c r="D49" s="15" t="str">
        <f t="shared" si="1"/>
        <v>○</v>
      </c>
      <c r="E49" s="15">
        <f t="shared" si="2"/>
        <v>44</v>
      </c>
      <c r="F49" s="15" t="str">
        <f t="shared" si="3"/>
        <v>０　０@44</v>
      </c>
      <c r="G49" s="15" t="e">
        <f>ROUNDDOWN(YEARFRAC(DATE('個人種目'!G49,'個人種目'!H49,'個人種目'!I49),$B$1,3),0)</f>
        <v>#NUM!</v>
      </c>
      <c r="H49" s="15" t="e">
        <f t="shared" si="4"/>
        <v>#NUM!</v>
      </c>
      <c r="I49" s="15" t="e">
        <f>VLOOKUP('個人種目'!M49,'コード一覧'!$E$2:$F$6,2,FALSE)</f>
        <v>#N/A</v>
      </c>
      <c r="J49" s="15" t="e">
        <f>VLOOKUP('個人種目'!N49,'コード一覧'!$G$2:$I$4,2,FALSE)</f>
        <v>#N/A</v>
      </c>
      <c r="K49" s="15" t="str">
        <f>IF(LEN('個人種目'!O49)=0,"00",IF(LEN('個人種目'!O49)=1,"0"&amp;'個人種目'!O49,'個人種目'!O49))</f>
        <v>00</v>
      </c>
      <c r="L49" s="15" t="str">
        <f>IF(LEN('個人種目'!P49)=0,"00",IF(LEN('個人種目'!P49)=1,"0"&amp;'個人種目'!P49,'個人種目'!P49))</f>
        <v>00</v>
      </c>
      <c r="M49" s="15" t="str">
        <f>IF(LEN('個人種目'!Q49)=0,"00",IF(LEN('個人種目'!Q49)=1,"0"&amp;'個人種目'!Q49,'個人種目'!Q49))</f>
        <v>00</v>
      </c>
      <c r="O49" s="15" t="e">
        <f>DATEDIF(DATE('個人種目'!G49,'個人種目'!H49,'個人種目'!I49),$B$1+1,"Y")</f>
        <v>#NUM!</v>
      </c>
    </row>
    <row r="50" spans="1:15" ht="13.5">
      <c r="A50" s="15">
        <f>IF(LEN('個人種目'!B50)=1,'個人種目'!B50&amp;" ",'個人種目'!B50)</f>
        <v>0</v>
      </c>
      <c r="B50" s="15">
        <f>IF(LEN('個人種目'!C50)=1," "&amp;'個人種目'!C50,'個人種目'!C50)</f>
        <v>0</v>
      </c>
      <c r="C50" s="15" t="str">
        <f t="shared" si="0"/>
        <v>０　０</v>
      </c>
      <c r="D50" s="15" t="str">
        <f t="shared" si="1"/>
        <v>○</v>
      </c>
      <c r="E50" s="15">
        <f t="shared" si="2"/>
        <v>45</v>
      </c>
      <c r="F50" s="15" t="str">
        <f t="shared" si="3"/>
        <v>０　０@45</v>
      </c>
      <c r="G50" s="15" t="e">
        <f>ROUNDDOWN(YEARFRAC(DATE('個人種目'!G50,'個人種目'!H50,'個人種目'!I50),$B$1,3),0)</f>
        <v>#NUM!</v>
      </c>
      <c r="H50" s="15" t="e">
        <f t="shared" si="4"/>
        <v>#NUM!</v>
      </c>
      <c r="I50" s="15" t="e">
        <f>VLOOKUP('個人種目'!M50,'コード一覧'!$E$2:$F$6,2,FALSE)</f>
        <v>#N/A</v>
      </c>
      <c r="J50" s="15" t="e">
        <f>VLOOKUP('個人種目'!N50,'コード一覧'!$G$2:$I$4,2,FALSE)</f>
        <v>#N/A</v>
      </c>
      <c r="K50" s="15" t="str">
        <f>IF(LEN('個人種目'!O50)=0,"00",IF(LEN('個人種目'!O50)=1,"0"&amp;'個人種目'!O50,'個人種目'!O50))</f>
        <v>00</v>
      </c>
      <c r="L50" s="15" t="str">
        <f>IF(LEN('個人種目'!P50)=0,"00",IF(LEN('個人種目'!P50)=1,"0"&amp;'個人種目'!P50,'個人種目'!P50))</f>
        <v>00</v>
      </c>
      <c r="M50" s="15" t="str">
        <f>IF(LEN('個人種目'!Q50)=0,"00",IF(LEN('個人種目'!Q50)=1,"0"&amp;'個人種目'!Q50,'個人種目'!Q50))</f>
        <v>00</v>
      </c>
      <c r="O50" s="15" t="e">
        <f>DATEDIF(DATE('個人種目'!G50,'個人種目'!H50,'個人種目'!I50),$B$1+1,"Y")</f>
        <v>#NUM!</v>
      </c>
    </row>
    <row r="51" spans="1:15" ht="13.5">
      <c r="A51" s="15">
        <f>IF(LEN('個人種目'!B51)=1,'個人種目'!B51&amp;" ",'個人種目'!B51)</f>
        <v>0</v>
      </c>
      <c r="B51" s="15">
        <f>IF(LEN('個人種目'!C51)=1," "&amp;'個人種目'!C51,'個人種目'!C51)</f>
        <v>0</v>
      </c>
      <c r="C51" s="15" t="str">
        <f t="shared" si="0"/>
        <v>０　０</v>
      </c>
      <c r="D51" s="15" t="str">
        <f t="shared" si="1"/>
        <v>○</v>
      </c>
      <c r="E51" s="15">
        <f t="shared" si="2"/>
        <v>46</v>
      </c>
      <c r="F51" s="15" t="str">
        <f t="shared" si="3"/>
        <v>０　０@46</v>
      </c>
      <c r="G51" s="15" t="e">
        <f>ROUNDDOWN(YEARFRAC(DATE('個人種目'!G51,'個人種目'!H51,'個人種目'!I51),$B$1,3),0)</f>
        <v>#NUM!</v>
      </c>
      <c r="H51" s="15" t="e">
        <f t="shared" si="4"/>
        <v>#NUM!</v>
      </c>
      <c r="I51" s="15" t="e">
        <f>VLOOKUP('個人種目'!M51,'コード一覧'!$E$2:$F$6,2,FALSE)</f>
        <v>#N/A</v>
      </c>
      <c r="J51" s="15" t="e">
        <f>VLOOKUP('個人種目'!N51,'コード一覧'!$G$2:$I$4,2,FALSE)</f>
        <v>#N/A</v>
      </c>
      <c r="K51" s="15" t="str">
        <f>IF(LEN('個人種目'!O51)=0,"00",IF(LEN('個人種目'!O51)=1,"0"&amp;'個人種目'!O51,'個人種目'!O51))</f>
        <v>00</v>
      </c>
      <c r="L51" s="15" t="str">
        <f>IF(LEN('個人種目'!P51)=0,"00",IF(LEN('個人種目'!P51)=1,"0"&amp;'個人種目'!P51,'個人種目'!P51))</f>
        <v>00</v>
      </c>
      <c r="M51" s="15" t="str">
        <f>IF(LEN('個人種目'!Q51)=0,"00",IF(LEN('個人種目'!Q51)=1,"0"&amp;'個人種目'!Q51,'個人種目'!Q51))</f>
        <v>00</v>
      </c>
      <c r="O51" s="15" t="e">
        <f>DATEDIF(DATE('個人種目'!G51,'個人種目'!H51,'個人種目'!I51),$B$1+1,"Y")</f>
        <v>#NUM!</v>
      </c>
    </row>
    <row r="52" spans="1:15" ht="13.5">
      <c r="A52" s="15">
        <f>IF(LEN('個人種目'!B52)=1,'個人種目'!B52&amp;" ",'個人種目'!B52)</f>
        <v>0</v>
      </c>
      <c r="B52" s="15">
        <f>IF(LEN('個人種目'!C52)=1," "&amp;'個人種目'!C52,'個人種目'!C52)</f>
        <v>0</v>
      </c>
      <c r="C52" s="15" t="str">
        <f t="shared" si="0"/>
        <v>０　０</v>
      </c>
      <c r="D52" s="15" t="str">
        <f t="shared" si="1"/>
        <v>○</v>
      </c>
      <c r="E52" s="15">
        <f t="shared" si="2"/>
        <v>47</v>
      </c>
      <c r="F52" s="15" t="str">
        <f t="shared" si="3"/>
        <v>０　０@47</v>
      </c>
      <c r="G52" s="15" t="e">
        <f>ROUNDDOWN(YEARFRAC(DATE('個人種目'!G52,'個人種目'!H52,'個人種目'!I52),$B$1,3),0)</f>
        <v>#NUM!</v>
      </c>
      <c r="H52" s="15" t="e">
        <f t="shared" si="4"/>
        <v>#NUM!</v>
      </c>
      <c r="I52" s="15" t="e">
        <f>VLOOKUP('個人種目'!M52,'コード一覧'!$E$2:$F$6,2,FALSE)</f>
        <v>#N/A</v>
      </c>
      <c r="J52" s="15" t="e">
        <f>VLOOKUP('個人種目'!N52,'コード一覧'!$G$2:$I$4,2,FALSE)</f>
        <v>#N/A</v>
      </c>
      <c r="K52" s="15" t="str">
        <f>IF(LEN('個人種目'!O52)=0,"00",IF(LEN('個人種目'!O52)=1,"0"&amp;'個人種目'!O52,'個人種目'!O52))</f>
        <v>00</v>
      </c>
      <c r="L52" s="15" t="str">
        <f>IF(LEN('個人種目'!P52)=0,"00",IF(LEN('個人種目'!P52)=1,"0"&amp;'個人種目'!P52,'個人種目'!P52))</f>
        <v>00</v>
      </c>
      <c r="M52" s="15" t="str">
        <f>IF(LEN('個人種目'!Q52)=0,"00",IF(LEN('個人種目'!Q52)=1,"0"&amp;'個人種目'!Q52,'個人種目'!Q52))</f>
        <v>00</v>
      </c>
      <c r="O52" s="15" t="e">
        <f>DATEDIF(DATE('個人種目'!G52,'個人種目'!H52,'個人種目'!I52),$B$1+1,"Y")</f>
        <v>#NUM!</v>
      </c>
    </row>
    <row r="53" spans="1:15" ht="13.5">
      <c r="A53" s="15">
        <f>IF(LEN('個人種目'!B53)=1,'個人種目'!B53&amp;" ",'個人種目'!B53)</f>
        <v>0</v>
      </c>
      <c r="B53" s="15">
        <f>IF(LEN('個人種目'!C53)=1," "&amp;'個人種目'!C53,'個人種目'!C53)</f>
        <v>0</v>
      </c>
      <c r="C53" s="15" t="str">
        <f t="shared" si="0"/>
        <v>０　０</v>
      </c>
      <c r="D53" s="15" t="str">
        <f t="shared" si="1"/>
        <v>○</v>
      </c>
      <c r="E53" s="15">
        <f t="shared" si="2"/>
        <v>48</v>
      </c>
      <c r="F53" s="15" t="str">
        <f t="shared" si="3"/>
        <v>０　０@48</v>
      </c>
      <c r="G53" s="15" t="e">
        <f>ROUNDDOWN(YEARFRAC(DATE('個人種目'!G53,'個人種目'!H53,'個人種目'!I53),$B$1,3),0)</f>
        <v>#NUM!</v>
      </c>
      <c r="H53" s="15" t="e">
        <f t="shared" si="4"/>
        <v>#NUM!</v>
      </c>
      <c r="I53" s="15" t="e">
        <f>VLOOKUP('個人種目'!M53,'コード一覧'!$E$2:$F$6,2,FALSE)</f>
        <v>#N/A</v>
      </c>
      <c r="J53" s="15" t="e">
        <f>VLOOKUP('個人種目'!N53,'コード一覧'!$G$2:$I$4,2,FALSE)</f>
        <v>#N/A</v>
      </c>
      <c r="K53" s="15" t="str">
        <f>IF(LEN('個人種目'!O53)=0,"00",IF(LEN('個人種目'!O53)=1,"0"&amp;'個人種目'!O53,'個人種目'!O53))</f>
        <v>00</v>
      </c>
      <c r="L53" s="15" t="str">
        <f>IF(LEN('個人種目'!P53)=0,"00",IF(LEN('個人種目'!P53)=1,"0"&amp;'個人種目'!P53,'個人種目'!P53))</f>
        <v>00</v>
      </c>
      <c r="M53" s="15" t="str">
        <f>IF(LEN('個人種目'!Q53)=0,"00",IF(LEN('個人種目'!Q53)=1,"0"&amp;'個人種目'!Q53,'個人種目'!Q53))</f>
        <v>00</v>
      </c>
      <c r="O53" s="15" t="e">
        <f>DATEDIF(DATE('個人種目'!G53,'個人種目'!H53,'個人種目'!I53),$B$1+1,"Y")</f>
        <v>#NUM!</v>
      </c>
    </row>
    <row r="54" spans="1:15" ht="13.5">
      <c r="A54" s="15">
        <f>IF(LEN('個人種目'!B54)=1,'個人種目'!B54&amp;" ",'個人種目'!B54)</f>
        <v>0</v>
      </c>
      <c r="B54" s="15">
        <f>IF(LEN('個人種目'!C54)=1," "&amp;'個人種目'!C54,'個人種目'!C54)</f>
        <v>0</v>
      </c>
      <c r="C54" s="15" t="str">
        <f t="shared" si="0"/>
        <v>０　０</v>
      </c>
      <c r="D54" s="15" t="str">
        <f t="shared" si="1"/>
        <v>○</v>
      </c>
      <c r="E54" s="15">
        <f t="shared" si="2"/>
        <v>49</v>
      </c>
      <c r="F54" s="15" t="str">
        <f t="shared" si="3"/>
        <v>０　０@49</v>
      </c>
      <c r="G54" s="15" t="e">
        <f>ROUNDDOWN(YEARFRAC(DATE('個人種目'!G54,'個人種目'!H54,'個人種目'!I54),$B$1,3),0)</f>
        <v>#NUM!</v>
      </c>
      <c r="H54" s="15" t="e">
        <f t="shared" si="4"/>
        <v>#NUM!</v>
      </c>
      <c r="I54" s="15" t="e">
        <f>VLOOKUP('個人種目'!M54,'コード一覧'!$E$2:$F$6,2,FALSE)</f>
        <v>#N/A</v>
      </c>
      <c r="J54" s="15" t="e">
        <f>VLOOKUP('個人種目'!N54,'コード一覧'!$G$2:$I$4,2,FALSE)</f>
        <v>#N/A</v>
      </c>
      <c r="K54" s="15" t="str">
        <f>IF(LEN('個人種目'!O54)=0,"00",IF(LEN('個人種目'!O54)=1,"0"&amp;'個人種目'!O54,'個人種目'!O54))</f>
        <v>00</v>
      </c>
      <c r="L54" s="15" t="str">
        <f>IF(LEN('個人種目'!P54)=0,"00",IF(LEN('個人種目'!P54)=1,"0"&amp;'個人種目'!P54,'個人種目'!P54))</f>
        <v>00</v>
      </c>
      <c r="M54" s="15" t="str">
        <f>IF(LEN('個人種目'!Q54)=0,"00",IF(LEN('個人種目'!Q54)=1,"0"&amp;'個人種目'!Q54,'個人種目'!Q54))</f>
        <v>00</v>
      </c>
      <c r="O54" s="15" t="e">
        <f>DATEDIF(DATE('個人種目'!G54,'個人種目'!H54,'個人種目'!I54),$B$1+1,"Y")</f>
        <v>#NUM!</v>
      </c>
    </row>
    <row r="55" spans="1:15" ht="13.5">
      <c r="A55" s="15">
        <f>IF(LEN('個人種目'!B55)=1,'個人種目'!B55&amp;" ",'個人種目'!B55)</f>
        <v>0</v>
      </c>
      <c r="B55" s="15">
        <f>IF(LEN('個人種目'!C55)=1," "&amp;'個人種目'!C55,'個人種目'!C55)</f>
        <v>0</v>
      </c>
      <c r="C55" s="15" t="str">
        <f t="shared" si="0"/>
        <v>０　０</v>
      </c>
      <c r="D55" s="15" t="str">
        <f t="shared" si="1"/>
        <v>○</v>
      </c>
      <c r="E55" s="15">
        <f t="shared" si="2"/>
        <v>50</v>
      </c>
      <c r="F55" s="15" t="str">
        <f t="shared" si="3"/>
        <v>０　０@50</v>
      </c>
      <c r="G55" s="15" t="e">
        <f>ROUNDDOWN(YEARFRAC(DATE('個人種目'!G55,'個人種目'!H55,'個人種目'!I55),$B$1,3),0)</f>
        <v>#NUM!</v>
      </c>
      <c r="H55" s="15" t="e">
        <f t="shared" si="4"/>
        <v>#NUM!</v>
      </c>
      <c r="I55" s="15" t="e">
        <f>VLOOKUP('個人種目'!M55,'コード一覧'!$E$2:$F$6,2,FALSE)</f>
        <v>#N/A</v>
      </c>
      <c r="J55" s="15" t="e">
        <f>VLOOKUP('個人種目'!N55,'コード一覧'!$G$2:$I$4,2,FALSE)</f>
        <v>#N/A</v>
      </c>
      <c r="K55" s="15" t="str">
        <f>IF(LEN('個人種目'!O55)=0,"00",IF(LEN('個人種目'!O55)=1,"0"&amp;'個人種目'!O55,'個人種目'!O55))</f>
        <v>00</v>
      </c>
      <c r="L55" s="15" t="str">
        <f>IF(LEN('個人種目'!P55)=0,"00",IF(LEN('個人種目'!P55)=1,"0"&amp;'個人種目'!P55,'個人種目'!P55))</f>
        <v>00</v>
      </c>
      <c r="M55" s="15" t="str">
        <f>IF(LEN('個人種目'!Q55)=0,"00",IF(LEN('個人種目'!Q55)=1,"0"&amp;'個人種目'!Q55,'個人種目'!Q55))</f>
        <v>00</v>
      </c>
      <c r="O55" s="15" t="e">
        <f>DATEDIF(DATE('個人種目'!G55,'個人種目'!H55,'個人種目'!I55),$B$1+1,"Y")</f>
        <v>#NUM!</v>
      </c>
    </row>
    <row r="56" spans="1:15" ht="13.5">
      <c r="A56" s="15">
        <f>IF(LEN('個人種目'!B56)=1,'個人種目'!B56&amp;" ",'個人種目'!B56)</f>
        <v>0</v>
      </c>
      <c r="B56" s="15">
        <f>IF(LEN('個人種目'!C56)=1," "&amp;'個人種目'!C56,'個人種目'!C56)</f>
        <v>0</v>
      </c>
      <c r="C56" s="15" t="str">
        <f t="shared" si="0"/>
        <v>０　０</v>
      </c>
      <c r="D56" s="15" t="str">
        <f t="shared" si="1"/>
        <v>○</v>
      </c>
      <c r="E56" s="15">
        <f t="shared" si="2"/>
        <v>51</v>
      </c>
      <c r="F56" s="15" t="str">
        <f t="shared" si="3"/>
        <v>０　０@51</v>
      </c>
      <c r="G56" s="15" t="e">
        <f>ROUNDDOWN(YEARFRAC(DATE('個人種目'!G56,'個人種目'!H56,'個人種目'!I56),$B$1,3),0)</f>
        <v>#NUM!</v>
      </c>
      <c r="H56" s="15" t="e">
        <f t="shared" si="4"/>
        <v>#NUM!</v>
      </c>
      <c r="I56" s="15" t="e">
        <f>VLOOKUP('個人種目'!M56,'コード一覧'!$E$2:$F$6,2,FALSE)</f>
        <v>#N/A</v>
      </c>
      <c r="J56" s="15" t="e">
        <f>VLOOKUP('個人種目'!N56,'コード一覧'!$G$2:$I$4,2,FALSE)</f>
        <v>#N/A</v>
      </c>
      <c r="K56" s="15" t="str">
        <f>IF(LEN('個人種目'!O56)=0,"00",IF(LEN('個人種目'!O56)=1,"0"&amp;'個人種目'!O56,'個人種目'!O56))</f>
        <v>00</v>
      </c>
      <c r="L56" s="15" t="str">
        <f>IF(LEN('個人種目'!P56)=0,"00",IF(LEN('個人種目'!P56)=1,"0"&amp;'個人種目'!P56,'個人種目'!P56))</f>
        <v>00</v>
      </c>
      <c r="M56" s="15" t="str">
        <f>IF(LEN('個人種目'!Q56)=0,"00",IF(LEN('個人種目'!Q56)=1,"0"&amp;'個人種目'!Q56,'個人種目'!Q56))</f>
        <v>00</v>
      </c>
      <c r="O56" s="15" t="e">
        <f>DATEDIF(DATE('個人種目'!G56,'個人種目'!H56,'個人種目'!I56),$B$1+1,"Y")</f>
        <v>#NUM!</v>
      </c>
    </row>
    <row r="57" spans="1:15" ht="13.5">
      <c r="A57" s="15">
        <f>IF(LEN('個人種目'!B57)=1,'個人種目'!B57&amp;" ",'個人種目'!B57)</f>
        <v>0</v>
      </c>
      <c r="B57" s="15">
        <f>IF(LEN('個人種目'!C57)=1," "&amp;'個人種目'!C57,'個人種目'!C57)</f>
        <v>0</v>
      </c>
      <c r="C57" s="15" t="str">
        <f t="shared" si="0"/>
        <v>０　０</v>
      </c>
      <c r="D57" s="15" t="str">
        <f t="shared" si="1"/>
        <v>○</v>
      </c>
      <c r="E57" s="15">
        <f t="shared" si="2"/>
        <v>52</v>
      </c>
      <c r="F57" s="15" t="str">
        <f t="shared" si="3"/>
        <v>０　０@52</v>
      </c>
      <c r="G57" s="15" t="e">
        <f>ROUNDDOWN(YEARFRAC(DATE('個人種目'!G57,'個人種目'!H57,'個人種目'!I57),$B$1,3),0)</f>
        <v>#NUM!</v>
      </c>
      <c r="H57" s="15" t="e">
        <f t="shared" si="4"/>
        <v>#NUM!</v>
      </c>
      <c r="I57" s="15" t="e">
        <f>VLOOKUP('個人種目'!M57,'コード一覧'!$E$2:$F$6,2,FALSE)</f>
        <v>#N/A</v>
      </c>
      <c r="J57" s="15" t="e">
        <f>VLOOKUP('個人種目'!N57,'コード一覧'!$G$2:$I$4,2,FALSE)</f>
        <v>#N/A</v>
      </c>
      <c r="K57" s="15" t="str">
        <f>IF(LEN('個人種目'!O57)=0,"00",IF(LEN('個人種目'!O57)=1,"0"&amp;'個人種目'!O57,'個人種目'!O57))</f>
        <v>00</v>
      </c>
      <c r="L57" s="15" t="str">
        <f>IF(LEN('個人種目'!P57)=0,"00",IF(LEN('個人種目'!P57)=1,"0"&amp;'個人種目'!P57,'個人種目'!P57))</f>
        <v>00</v>
      </c>
      <c r="M57" s="15" t="str">
        <f>IF(LEN('個人種目'!Q57)=0,"00",IF(LEN('個人種目'!Q57)=1,"0"&amp;'個人種目'!Q57,'個人種目'!Q57))</f>
        <v>00</v>
      </c>
      <c r="O57" s="15" t="e">
        <f>DATEDIF(DATE('個人種目'!G57,'個人種目'!H57,'個人種目'!I57),$B$1+1,"Y")</f>
        <v>#NUM!</v>
      </c>
    </row>
    <row r="58" spans="1:15" ht="13.5">
      <c r="A58" s="15">
        <f>IF(LEN('個人種目'!B58)=1,'個人種目'!B58&amp;" ",'個人種目'!B58)</f>
        <v>0</v>
      </c>
      <c r="B58" s="15">
        <f>IF(LEN('個人種目'!C58)=1," "&amp;'個人種目'!C58,'個人種目'!C58)</f>
        <v>0</v>
      </c>
      <c r="C58" s="15" t="str">
        <f t="shared" si="0"/>
        <v>０　０</v>
      </c>
      <c r="D58" s="15" t="str">
        <f t="shared" si="1"/>
        <v>○</v>
      </c>
      <c r="E58" s="15">
        <f t="shared" si="2"/>
        <v>53</v>
      </c>
      <c r="F58" s="15" t="str">
        <f t="shared" si="3"/>
        <v>０　０@53</v>
      </c>
      <c r="G58" s="15" t="e">
        <f>ROUNDDOWN(YEARFRAC(DATE('個人種目'!G58,'個人種目'!H58,'個人種目'!I58),$B$1,3),0)</f>
        <v>#NUM!</v>
      </c>
      <c r="H58" s="15" t="e">
        <f t="shared" si="4"/>
        <v>#NUM!</v>
      </c>
      <c r="I58" s="15" t="e">
        <f>VLOOKUP('個人種目'!M58,'コード一覧'!$E$2:$F$6,2,FALSE)</f>
        <v>#N/A</v>
      </c>
      <c r="J58" s="15" t="e">
        <f>VLOOKUP('個人種目'!N58,'コード一覧'!$G$2:$I$4,2,FALSE)</f>
        <v>#N/A</v>
      </c>
      <c r="K58" s="15" t="str">
        <f>IF(LEN('個人種目'!O58)=0,"00",IF(LEN('個人種目'!O58)=1,"0"&amp;'個人種目'!O58,'個人種目'!O58))</f>
        <v>00</v>
      </c>
      <c r="L58" s="15" t="str">
        <f>IF(LEN('個人種目'!P58)=0,"00",IF(LEN('個人種目'!P58)=1,"0"&amp;'個人種目'!P58,'個人種目'!P58))</f>
        <v>00</v>
      </c>
      <c r="M58" s="15" t="str">
        <f>IF(LEN('個人種目'!Q58)=0,"00",IF(LEN('個人種目'!Q58)=1,"0"&amp;'個人種目'!Q58,'個人種目'!Q58))</f>
        <v>00</v>
      </c>
      <c r="O58" s="15" t="e">
        <f>DATEDIF(DATE('個人種目'!G58,'個人種目'!H58,'個人種目'!I58),$B$1+1,"Y")</f>
        <v>#NUM!</v>
      </c>
    </row>
    <row r="59" spans="1:15" ht="13.5">
      <c r="A59" s="15">
        <f>IF(LEN('個人種目'!B59)=1,'個人種目'!B59&amp;" ",'個人種目'!B59)</f>
        <v>0</v>
      </c>
      <c r="B59" s="15">
        <f>IF(LEN('個人種目'!C59)=1," "&amp;'個人種目'!C59,'個人種目'!C59)</f>
        <v>0</v>
      </c>
      <c r="C59" s="15" t="str">
        <f t="shared" si="0"/>
        <v>０　０</v>
      </c>
      <c r="D59" s="15" t="str">
        <f t="shared" si="1"/>
        <v>○</v>
      </c>
      <c r="E59" s="15">
        <f t="shared" si="2"/>
        <v>54</v>
      </c>
      <c r="F59" s="15" t="str">
        <f t="shared" si="3"/>
        <v>０　０@54</v>
      </c>
      <c r="G59" s="15" t="e">
        <f>ROUNDDOWN(YEARFRAC(DATE('個人種目'!G59,'個人種目'!H59,'個人種目'!I59),$B$1,3),0)</f>
        <v>#NUM!</v>
      </c>
      <c r="H59" s="15" t="e">
        <f t="shared" si="4"/>
        <v>#NUM!</v>
      </c>
      <c r="I59" s="15" t="e">
        <f>VLOOKUP('個人種目'!M59,'コード一覧'!$E$2:$F$6,2,FALSE)</f>
        <v>#N/A</v>
      </c>
      <c r="J59" s="15" t="e">
        <f>VLOOKUP('個人種目'!N59,'コード一覧'!$G$2:$I$4,2,FALSE)</f>
        <v>#N/A</v>
      </c>
      <c r="K59" s="15" t="str">
        <f>IF(LEN('個人種目'!O59)=0,"00",IF(LEN('個人種目'!O59)=1,"0"&amp;'個人種目'!O59,'個人種目'!O59))</f>
        <v>00</v>
      </c>
      <c r="L59" s="15" t="str">
        <f>IF(LEN('個人種目'!P59)=0,"00",IF(LEN('個人種目'!P59)=1,"0"&amp;'個人種目'!P59,'個人種目'!P59))</f>
        <v>00</v>
      </c>
      <c r="M59" s="15" t="str">
        <f>IF(LEN('個人種目'!Q59)=0,"00",IF(LEN('個人種目'!Q59)=1,"0"&amp;'個人種目'!Q59,'個人種目'!Q59))</f>
        <v>00</v>
      </c>
      <c r="O59" s="15" t="e">
        <f>DATEDIF(DATE('個人種目'!G59,'個人種目'!H59,'個人種目'!I59),$B$1+1,"Y")</f>
        <v>#NUM!</v>
      </c>
    </row>
    <row r="60" spans="1:15" ht="13.5">
      <c r="A60" s="15">
        <f>IF(LEN('個人種目'!B60)=1,'個人種目'!B60&amp;" ",'個人種目'!B60)</f>
        <v>0</v>
      </c>
      <c r="B60" s="15">
        <f>IF(LEN('個人種目'!C60)=1," "&amp;'個人種目'!C60,'個人種目'!C60)</f>
        <v>0</v>
      </c>
      <c r="C60" s="15" t="str">
        <f t="shared" si="0"/>
        <v>０　０</v>
      </c>
      <c r="D60" s="15" t="str">
        <f t="shared" si="1"/>
        <v>○</v>
      </c>
      <c r="E60" s="15">
        <f t="shared" si="2"/>
        <v>55</v>
      </c>
      <c r="F60" s="15" t="str">
        <f t="shared" si="3"/>
        <v>０　０@55</v>
      </c>
      <c r="G60" s="15" t="e">
        <f>ROUNDDOWN(YEARFRAC(DATE('個人種目'!G60,'個人種目'!H60,'個人種目'!I60),$B$1,3),0)</f>
        <v>#NUM!</v>
      </c>
      <c r="H60" s="15" t="e">
        <f t="shared" si="4"/>
        <v>#NUM!</v>
      </c>
      <c r="I60" s="15" t="e">
        <f>VLOOKUP('個人種目'!M60,'コード一覧'!$E$2:$F$6,2,FALSE)</f>
        <v>#N/A</v>
      </c>
      <c r="J60" s="15" t="e">
        <f>VLOOKUP('個人種目'!N60,'コード一覧'!$G$2:$I$4,2,FALSE)</f>
        <v>#N/A</v>
      </c>
      <c r="K60" s="15" t="str">
        <f>IF(LEN('個人種目'!O60)=0,"00",IF(LEN('個人種目'!O60)=1,"0"&amp;'個人種目'!O60,'個人種目'!O60))</f>
        <v>00</v>
      </c>
      <c r="L60" s="15" t="str">
        <f>IF(LEN('個人種目'!P60)=0,"00",IF(LEN('個人種目'!P60)=1,"0"&amp;'個人種目'!P60,'個人種目'!P60))</f>
        <v>00</v>
      </c>
      <c r="M60" s="15" t="str">
        <f>IF(LEN('個人種目'!Q60)=0,"00",IF(LEN('個人種目'!Q60)=1,"0"&amp;'個人種目'!Q60,'個人種目'!Q60))</f>
        <v>00</v>
      </c>
      <c r="O60" s="15" t="e">
        <f>DATEDIF(DATE('個人種目'!G60,'個人種目'!H60,'個人種目'!I60),$B$1+1,"Y")</f>
        <v>#NUM!</v>
      </c>
    </row>
    <row r="61" spans="1:15" ht="13.5">
      <c r="A61" s="15">
        <f>IF(LEN('個人種目'!B61)=1,'個人種目'!B61&amp;" ",'個人種目'!B61)</f>
        <v>0</v>
      </c>
      <c r="B61" s="15">
        <f>IF(LEN('個人種目'!C61)=1," "&amp;'個人種目'!C61,'個人種目'!C61)</f>
        <v>0</v>
      </c>
      <c r="C61" s="15" t="str">
        <f t="shared" si="0"/>
        <v>０　０</v>
      </c>
      <c r="D61" s="15" t="str">
        <f t="shared" si="1"/>
        <v>○</v>
      </c>
      <c r="E61" s="15">
        <f t="shared" si="2"/>
        <v>56</v>
      </c>
      <c r="F61" s="15" t="str">
        <f t="shared" si="3"/>
        <v>０　０@56</v>
      </c>
      <c r="G61" s="15" t="e">
        <f>ROUNDDOWN(YEARFRAC(DATE('個人種目'!G61,'個人種目'!H61,'個人種目'!I61),$B$1,3),0)</f>
        <v>#NUM!</v>
      </c>
      <c r="H61" s="15" t="e">
        <f t="shared" si="4"/>
        <v>#NUM!</v>
      </c>
      <c r="I61" s="15" t="e">
        <f>VLOOKUP('個人種目'!M61,'コード一覧'!$E$2:$F$6,2,FALSE)</f>
        <v>#N/A</v>
      </c>
      <c r="J61" s="15" t="e">
        <f>VLOOKUP('個人種目'!N61,'コード一覧'!$G$2:$I$4,2,FALSE)</f>
        <v>#N/A</v>
      </c>
      <c r="K61" s="15" t="str">
        <f>IF(LEN('個人種目'!O61)=0,"00",IF(LEN('個人種目'!O61)=1,"0"&amp;'個人種目'!O61,'個人種目'!O61))</f>
        <v>00</v>
      </c>
      <c r="L61" s="15" t="str">
        <f>IF(LEN('個人種目'!P61)=0,"00",IF(LEN('個人種目'!P61)=1,"0"&amp;'個人種目'!P61,'個人種目'!P61))</f>
        <v>00</v>
      </c>
      <c r="M61" s="15" t="str">
        <f>IF(LEN('個人種目'!Q61)=0,"00",IF(LEN('個人種目'!Q61)=1,"0"&amp;'個人種目'!Q61,'個人種目'!Q61))</f>
        <v>00</v>
      </c>
      <c r="O61" s="15" t="e">
        <f>DATEDIF(DATE('個人種目'!G61,'個人種目'!H61,'個人種目'!I61),$B$1+1,"Y")</f>
        <v>#NUM!</v>
      </c>
    </row>
    <row r="62" spans="1:15" ht="13.5">
      <c r="A62" s="15">
        <f>IF(LEN('個人種目'!B62)=1,'個人種目'!B62&amp;" ",'個人種目'!B62)</f>
        <v>0</v>
      </c>
      <c r="B62" s="15">
        <f>IF(LEN('個人種目'!C62)=1," "&amp;'個人種目'!C62,'個人種目'!C62)</f>
        <v>0</v>
      </c>
      <c r="C62" s="15" t="str">
        <f t="shared" si="0"/>
        <v>０　０</v>
      </c>
      <c r="D62" s="15" t="str">
        <f t="shared" si="1"/>
        <v>○</v>
      </c>
      <c r="E62" s="15">
        <f t="shared" si="2"/>
        <v>57</v>
      </c>
      <c r="F62" s="15" t="str">
        <f t="shared" si="3"/>
        <v>０　０@57</v>
      </c>
      <c r="G62" s="15" t="e">
        <f>ROUNDDOWN(YEARFRAC(DATE('個人種目'!G62,'個人種目'!H62,'個人種目'!I62),$B$1,3),0)</f>
        <v>#NUM!</v>
      </c>
      <c r="H62" s="15" t="e">
        <f t="shared" si="4"/>
        <v>#NUM!</v>
      </c>
      <c r="I62" s="15" t="e">
        <f>VLOOKUP('個人種目'!M62,'コード一覧'!$E$2:$F$6,2,FALSE)</f>
        <v>#N/A</v>
      </c>
      <c r="J62" s="15" t="e">
        <f>VLOOKUP('個人種目'!N62,'コード一覧'!$G$2:$I$4,2,FALSE)</f>
        <v>#N/A</v>
      </c>
      <c r="K62" s="15" t="str">
        <f>IF(LEN('個人種目'!O62)=0,"00",IF(LEN('個人種目'!O62)=1,"0"&amp;'個人種目'!O62,'個人種目'!O62))</f>
        <v>00</v>
      </c>
      <c r="L62" s="15" t="str">
        <f>IF(LEN('個人種目'!P62)=0,"00",IF(LEN('個人種目'!P62)=1,"0"&amp;'個人種目'!P62,'個人種目'!P62))</f>
        <v>00</v>
      </c>
      <c r="M62" s="15" t="str">
        <f>IF(LEN('個人種目'!Q62)=0,"00",IF(LEN('個人種目'!Q62)=1,"0"&amp;'個人種目'!Q62,'個人種目'!Q62))</f>
        <v>00</v>
      </c>
      <c r="O62" s="15" t="e">
        <f>DATEDIF(DATE('個人種目'!G62,'個人種目'!H62,'個人種目'!I62),$B$1+1,"Y")</f>
        <v>#NUM!</v>
      </c>
    </row>
    <row r="63" spans="1:15" ht="13.5">
      <c r="A63" s="15">
        <f>IF(LEN('個人種目'!B63)=1,'個人種目'!B63&amp;" ",'個人種目'!B63)</f>
        <v>0</v>
      </c>
      <c r="B63" s="15">
        <f>IF(LEN('個人種目'!C63)=1," "&amp;'個人種目'!C63,'個人種目'!C63)</f>
        <v>0</v>
      </c>
      <c r="C63" s="15" t="str">
        <f t="shared" si="0"/>
        <v>０　０</v>
      </c>
      <c r="D63" s="15" t="str">
        <f t="shared" si="1"/>
        <v>○</v>
      </c>
      <c r="E63" s="15">
        <f t="shared" si="2"/>
        <v>58</v>
      </c>
      <c r="F63" s="15" t="str">
        <f t="shared" si="3"/>
        <v>０　０@58</v>
      </c>
      <c r="G63" s="15" t="e">
        <f>ROUNDDOWN(YEARFRAC(DATE('個人種目'!G63,'個人種目'!H63,'個人種目'!I63),$B$1,3),0)</f>
        <v>#NUM!</v>
      </c>
      <c r="H63" s="15" t="e">
        <f t="shared" si="4"/>
        <v>#NUM!</v>
      </c>
      <c r="I63" s="15" t="e">
        <f>VLOOKUP('個人種目'!M63,'コード一覧'!$E$2:$F$6,2,FALSE)</f>
        <v>#N/A</v>
      </c>
      <c r="J63" s="15" t="e">
        <f>VLOOKUP('個人種目'!N63,'コード一覧'!$G$2:$I$4,2,FALSE)</f>
        <v>#N/A</v>
      </c>
      <c r="K63" s="15" t="str">
        <f>IF(LEN('個人種目'!O63)=0,"00",IF(LEN('個人種目'!O63)=1,"0"&amp;'個人種目'!O63,'個人種目'!O63))</f>
        <v>00</v>
      </c>
      <c r="L63" s="15" t="str">
        <f>IF(LEN('個人種目'!P63)=0,"00",IF(LEN('個人種目'!P63)=1,"0"&amp;'個人種目'!P63,'個人種目'!P63))</f>
        <v>00</v>
      </c>
      <c r="M63" s="15" t="str">
        <f>IF(LEN('個人種目'!Q63)=0,"00",IF(LEN('個人種目'!Q63)=1,"0"&amp;'個人種目'!Q63,'個人種目'!Q63))</f>
        <v>00</v>
      </c>
      <c r="O63" s="15" t="e">
        <f>DATEDIF(DATE('個人種目'!G63,'個人種目'!H63,'個人種目'!I63),$B$1+1,"Y")</f>
        <v>#NUM!</v>
      </c>
    </row>
    <row r="64" spans="1:15" ht="13.5">
      <c r="A64" s="15">
        <f>IF(LEN('個人種目'!B64)=1,'個人種目'!B64&amp;" ",'個人種目'!B64)</f>
        <v>0</v>
      </c>
      <c r="B64" s="15">
        <f>IF(LEN('個人種目'!C64)=1," "&amp;'個人種目'!C64,'個人種目'!C64)</f>
        <v>0</v>
      </c>
      <c r="C64" s="15" t="str">
        <f t="shared" si="0"/>
        <v>０　０</v>
      </c>
      <c r="D64" s="15" t="str">
        <f t="shared" si="1"/>
        <v>○</v>
      </c>
      <c r="E64" s="15">
        <f t="shared" si="2"/>
        <v>59</v>
      </c>
      <c r="F64" s="15" t="str">
        <f t="shared" si="3"/>
        <v>０　０@59</v>
      </c>
      <c r="G64" s="15" t="e">
        <f>ROUNDDOWN(YEARFRAC(DATE('個人種目'!G64,'個人種目'!H64,'個人種目'!I64),$B$1,3),0)</f>
        <v>#NUM!</v>
      </c>
      <c r="H64" s="15" t="e">
        <f t="shared" si="4"/>
        <v>#NUM!</v>
      </c>
      <c r="I64" s="15" t="e">
        <f>VLOOKUP('個人種目'!M64,'コード一覧'!$E$2:$F$6,2,FALSE)</f>
        <v>#N/A</v>
      </c>
      <c r="J64" s="15" t="e">
        <f>VLOOKUP('個人種目'!N64,'コード一覧'!$G$2:$I$4,2,FALSE)</f>
        <v>#N/A</v>
      </c>
      <c r="K64" s="15" t="str">
        <f>IF(LEN('個人種目'!O64)=0,"00",IF(LEN('個人種目'!O64)=1,"0"&amp;'個人種目'!O64,'個人種目'!O64))</f>
        <v>00</v>
      </c>
      <c r="L64" s="15" t="str">
        <f>IF(LEN('個人種目'!P64)=0,"00",IF(LEN('個人種目'!P64)=1,"0"&amp;'個人種目'!P64,'個人種目'!P64))</f>
        <v>00</v>
      </c>
      <c r="M64" s="15" t="str">
        <f>IF(LEN('個人種目'!Q64)=0,"00",IF(LEN('個人種目'!Q64)=1,"0"&amp;'個人種目'!Q64,'個人種目'!Q64))</f>
        <v>00</v>
      </c>
      <c r="O64" s="15" t="e">
        <f>DATEDIF(DATE('個人種目'!G64,'個人種目'!H64,'個人種目'!I64),$B$1+1,"Y")</f>
        <v>#NUM!</v>
      </c>
    </row>
    <row r="65" spans="1:15" ht="13.5">
      <c r="A65" s="15">
        <f>IF(LEN('個人種目'!B65)=1,'個人種目'!B65&amp;" ",'個人種目'!B65)</f>
        <v>0</v>
      </c>
      <c r="B65" s="15">
        <f>IF(LEN('個人種目'!C65)=1," "&amp;'個人種目'!C65,'個人種目'!C65)</f>
        <v>0</v>
      </c>
      <c r="C65" s="15" t="str">
        <f t="shared" si="0"/>
        <v>０　０</v>
      </c>
      <c r="D65" s="15" t="str">
        <f t="shared" si="1"/>
        <v>○</v>
      </c>
      <c r="E65" s="15">
        <f t="shared" si="2"/>
        <v>60</v>
      </c>
      <c r="F65" s="15" t="str">
        <f t="shared" si="3"/>
        <v>０　０@60</v>
      </c>
      <c r="G65" s="15" t="e">
        <f>ROUNDDOWN(YEARFRAC(DATE('個人種目'!G65,'個人種目'!H65,'個人種目'!I65),$B$1,3),0)</f>
        <v>#NUM!</v>
      </c>
      <c r="H65" s="15" t="e">
        <f t="shared" si="4"/>
        <v>#NUM!</v>
      </c>
      <c r="I65" s="15" t="e">
        <f>VLOOKUP('個人種目'!M65,'コード一覧'!$E$2:$F$6,2,FALSE)</f>
        <v>#N/A</v>
      </c>
      <c r="J65" s="15" t="e">
        <f>VLOOKUP('個人種目'!N65,'コード一覧'!$G$2:$I$4,2,FALSE)</f>
        <v>#N/A</v>
      </c>
      <c r="K65" s="15" t="str">
        <f>IF(LEN('個人種目'!O65)=0,"00",IF(LEN('個人種目'!O65)=1,"0"&amp;'個人種目'!O65,'個人種目'!O65))</f>
        <v>00</v>
      </c>
      <c r="L65" s="15" t="str">
        <f>IF(LEN('個人種目'!P65)=0,"00",IF(LEN('個人種目'!P65)=1,"0"&amp;'個人種目'!P65,'個人種目'!P65))</f>
        <v>00</v>
      </c>
      <c r="M65" s="15" t="str">
        <f>IF(LEN('個人種目'!Q65)=0,"00",IF(LEN('個人種目'!Q65)=1,"0"&amp;'個人種目'!Q65,'個人種目'!Q65))</f>
        <v>00</v>
      </c>
      <c r="O65" s="15" t="e">
        <f>DATEDIF(DATE('個人種目'!G65,'個人種目'!H65,'個人種目'!I65),$B$1+1,"Y")</f>
        <v>#NUM!</v>
      </c>
    </row>
    <row r="66" spans="1:15" ht="13.5">
      <c r="A66" s="15">
        <f>IF(LEN('個人種目'!B66)=1,'個人種目'!B66&amp;" ",'個人種目'!B66)</f>
        <v>0</v>
      </c>
      <c r="B66" s="15">
        <f>IF(LEN('個人種目'!C66)=1," "&amp;'個人種目'!C66,'個人種目'!C66)</f>
        <v>0</v>
      </c>
      <c r="C66" s="15" t="str">
        <f t="shared" si="0"/>
        <v>０　０</v>
      </c>
      <c r="D66" s="15" t="str">
        <f t="shared" si="1"/>
        <v>○</v>
      </c>
      <c r="E66" s="15">
        <f t="shared" si="2"/>
        <v>61</v>
      </c>
      <c r="F66" s="15" t="str">
        <f t="shared" si="3"/>
        <v>０　０@61</v>
      </c>
      <c r="G66" s="15" t="e">
        <f>ROUNDDOWN(YEARFRAC(DATE('個人種目'!G66,'個人種目'!H66,'個人種目'!I66),$B$1,3),0)</f>
        <v>#NUM!</v>
      </c>
      <c r="H66" s="15" t="e">
        <f t="shared" si="4"/>
        <v>#NUM!</v>
      </c>
      <c r="I66" s="15" t="e">
        <f>VLOOKUP('個人種目'!M66,'コード一覧'!$E$2:$F$6,2,FALSE)</f>
        <v>#N/A</v>
      </c>
      <c r="J66" s="15" t="e">
        <f>VLOOKUP('個人種目'!N66,'コード一覧'!$G$2:$I$4,2,FALSE)</f>
        <v>#N/A</v>
      </c>
      <c r="K66" s="15" t="str">
        <f>IF(LEN('個人種目'!O66)=0,"00",IF(LEN('個人種目'!O66)=1,"0"&amp;'個人種目'!O66,'個人種目'!O66))</f>
        <v>00</v>
      </c>
      <c r="L66" s="15" t="str">
        <f>IF(LEN('個人種目'!P66)=0,"00",IF(LEN('個人種目'!P66)=1,"0"&amp;'個人種目'!P66,'個人種目'!P66))</f>
        <v>00</v>
      </c>
      <c r="M66" s="15" t="str">
        <f>IF(LEN('個人種目'!Q66)=0,"00",IF(LEN('個人種目'!Q66)=1,"0"&amp;'個人種目'!Q66,'個人種目'!Q66))</f>
        <v>00</v>
      </c>
      <c r="O66" s="15" t="e">
        <f>DATEDIF(DATE('個人種目'!G66,'個人種目'!H66,'個人種目'!I66),$B$1+1,"Y")</f>
        <v>#NUM!</v>
      </c>
    </row>
    <row r="67" spans="1:15" ht="13.5">
      <c r="A67" s="15">
        <f>IF(LEN('個人種目'!B67)=1,'個人種目'!B67&amp;" ",'個人種目'!B67)</f>
        <v>0</v>
      </c>
      <c r="B67" s="15">
        <f>IF(LEN('個人種目'!C67)=1," "&amp;'個人種目'!C67,'個人種目'!C67)</f>
        <v>0</v>
      </c>
      <c r="C67" s="15" t="str">
        <f t="shared" si="0"/>
        <v>０　０</v>
      </c>
      <c r="D67" s="15" t="str">
        <f t="shared" si="1"/>
        <v>○</v>
      </c>
      <c r="E67" s="15">
        <f t="shared" si="2"/>
        <v>62</v>
      </c>
      <c r="F67" s="15" t="str">
        <f t="shared" si="3"/>
        <v>０　０@62</v>
      </c>
      <c r="G67" s="15" t="e">
        <f>ROUNDDOWN(YEARFRAC(DATE('個人種目'!G67,'個人種目'!H67,'個人種目'!I67),$B$1,3),0)</f>
        <v>#NUM!</v>
      </c>
      <c r="H67" s="15" t="e">
        <f t="shared" si="4"/>
        <v>#NUM!</v>
      </c>
      <c r="I67" s="15" t="e">
        <f>VLOOKUP('個人種目'!M67,'コード一覧'!$E$2:$F$6,2,FALSE)</f>
        <v>#N/A</v>
      </c>
      <c r="J67" s="15" t="e">
        <f>VLOOKUP('個人種目'!N67,'コード一覧'!$G$2:$I$4,2,FALSE)</f>
        <v>#N/A</v>
      </c>
      <c r="K67" s="15" t="str">
        <f>IF(LEN('個人種目'!O67)=0,"00",IF(LEN('個人種目'!O67)=1,"0"&amp;'個人種目'!O67,'個人種目'!O67))</f>
        <v>00</v>
      </c>
      <c r="L67" s="15" t="str">
        <f>IF(LEN('個人種目'!P67)=0,"00",IF(LEN('個人種目'!P67)=1,"0"&amp;'個人種目'!P67,'個人種目'!P67))</f>
        <v>00</v>
      </c>
      <c r="M67" s="15" t="str">
        <f>IF(LEN('個人種目'!Q67)=0,"00",IF(LEN('個人種目'!Q67)=1,"0"&amp;'個人種目'!Q67,'個人種目'!Q67))</f>
        <v>00</v>
      </c>
      <c r="O67" s="15" t="e">
        <f>DATEDIF(DATE('個人種目'!G67,'個人種目'!H67,'個人種目'!I67),$B$1+1,"Y")</f>
        <v>#NUM!</v>
      </c>
    </row>
    <row r="68" spans="1:15" ht="13.5">
      <c r="A68" s="15">
        <f>IF(LEN('個人種目'!B68)=1,'個人種目'!B68&amp;" ",'個人種目'!B68)</f>
        <v>0</v>
      </c>
      <c r="B68" s="15">
        <f>IF(LEN('個人種目'!C68)=1," "&amp;'個人種目'!C68,'個人種目'!C68)</f>
        <v>0</v>
      </c>
      <c r="C68" s="15" t="str">
        <f t="shared" si="0"/>
        <v>０　０</v>
      </c>
      <c r="D68" s="15" t="str">
        <f t="shared" si="1"/>
        <v>○</v>
      </c>
      <c r="E68" s="15">
        <f t="shared" si="2"/>
        <v>63</v>
      </c>
      <c r="F68" s="15" t="str">
        <f t="shared" si="3"/>
        <v>０　０@63</v>
      </c>
      <c r="G68" s="15" t="e">
        <f>ROUNDDOWN(YEARFRAC(DATE('個人種目'!G68,'個人種目'!H68,'個人種目'!I68),$B$1,3),0)</f>
        <v>#NUM!</v>
      </c>
      <c r="H68" s="15" t="e">
        <f t="shared" si="4"/>
        <v>#NUM!</v>
      </c>
      <c r="I68" s="15" t="e">
        <f>VLOOKUP('個人種目'!M68,'コード一覧'!$E$2:$F$6,2,FALSE)</f>
        <v>#N/A</v>
      </c>
      <c r="J68" s="15" t="e">
        <f>VLOOKUP('個人種目'!N68,'コード一覧'!$G$2:$I$4,2,FALSE)</f>
        <v>#N/A</v>
      </c>
      <c r="K68" s="15" t="str">
        <f>IF(LEN('個人種目'!O68)=0,"00",IF(LEN('個人種目'!O68)=1,"0"&amp;'個人種目'!O68,'個人種目'!O68))</f>
        <v>00</v>
      </c>
      <c r="L68" s="15" t="str">
        <f>IF(LEN('個人種目'!P68)=0,"00",IF(LEN('個人種目'!P68)=1,"0"&amp;'個人種目'!P68,'個人種目'!P68))</f>
        <v>00</v>
      </c>
      <c r="M68" s="15" t="str">
        <f>IF(LEN('個人種目'!Q68)=0,"00",IF(LEN('個人種目'!Q68)=1,"0"&amp;'個人種目'!Q68,'個人種目'!Q68))</f>
        <v>00</v>
      </c>
      <c r="O68" s="15" t="e">
        <f>DATEDIF(DATE('個人種目'!G68,'個人種目'!H68,'個人種目'!I68),$B$1+1,"Y")</f>
        <v>#NUM!</v>
      </c>
    </row>
    <row r="69" spans="1:15" ht="13.5">
      <c r="A69" s="15">
        <f>IF(LEN('個人種目'!B69)=1,'個人種目'!B69&amp;" ",'個人種目'!B69)</f>
        <v>0</v>
      </c>
      <c r="B69" s="15">
        <f>IF(LEN('個人種目'!C69)=1," "&amp;'個人種目'!C69,'個人種目'!C69)</f>
        <v>0</v>
      </c>
      <c r="C69" s="15" t="str">
        <f t="shared" si="0"/>
        <v>０　０</v>
      </c>
      <c r="D69" s="15" t="str">
        <f t="shared" si="1"/>
        <v>○</v>
      </c>
      <c r="E69" s="15">
        <f t="shared" si="2"/>
        <v>64</v>
      </c>
      <c r="F69" s="15" t="str">
        <f t="shared" si="3"/>
        <v>０　０@64</v>
      </c>
      <c r="G69" s="15" t="e">
        <f>ROUNDDOWN(YEARFRAC(DATE('個人種目'!G69,'個人種目'!H69,'個人種目'!I69),$B$1,3),0)</f>
        <v>#NUM!</v>
      </c>
      <c r="H69" s="15" t="e">
        <f t="shared" si="4"/>
        <v>#NUM!</v>
      </c>
      <c r="I69" s="15" t="e">
        <f>VLOOKUP('個人種目'!M69,'コード一覧'!$E$2:$F$6,2,FALSE)</f>
        <v>#N/A</v>
      </c>
      <c r="J69" s="15" t="e">
        <f>VLOOKUP('個人種目'!N69,'コード一覧'!$G$2:$I$4,2,FALSE)</f>
        <v>#N/A</v>
      </c>
      <c r="K69" s="15" t="str">
        <f>IF(LEN('個人種目'!O69)=0,"00",IF(LEN('個人種目'!O69)=1,"0"&amp;'個人種目'!O69,'個人種目'!O69))</f>
        <v>00</v>
      </c>
      <c r="L69" s="15" t="str">
        <f>IF(LEN('個人種目'!P69)=0,"00",IF(LEN('個人種目'!P69)=1,"0"&amp;'個人種目'!P69,'個人種目'!P69))</f>
        <v>00</v>
      </c>
      <c r="M69" s="15" t="str">
        <f>IF(LEN('個人種目'!Q69)=0,"00",IF(LEN('個人種目'!Q69)=1,"0"&amp;'個人種目'!Q69,'個人種目'!Q69))</f>
        <v>00</v>
      </c>
      <c r="O69" s="15" t="e">
        <f>DATEDIF(DATE('個人種目'!G69,'個人種目'!H69,'個人種目'!I69),$B$1+1,"Y")</f>
        <v>#NUM!</v>
      </c>
    </row>
    <row r="70" spans="1:15" ht="13.5">
      <c r="A70" s="15">
        <f>IF(LEN('個人種目'!B70)=1,'個人種目'!B70&amp;" ",'個人種目'!B70)</f>
        <v>0</v>
      </c>
      <c r="B70" s="15">
        <f>IF(LEN('個人種目'!C70)=1," "&amp;'個人種目'!C70,'個人種目'!C70)</f>
        <v>0</v>
      </c>
      <c r="C70" s="15" t="str">
        <f t="shared" si="0"/>
        <v>０　０</v>
      </c>
      <c r="D70" s="15" t="str">
        <f t="shared" si="1"/>
        <v>○</v>
      </c>
      <c r="E70" s="15">
        <f t="shared" si="2"/>
        <v>65</v>
      </c>
      <c r="F70" s="15" t="str">
        <f t="shared" si="3"/>
        <v>０　０@65</v>
      </c>
      <c r="G70" s="15" t="e">
        <f>ROUNDDOWN(YEARFRAC(DATE('個人種目'!G70,'個人種目'!H70,'個人種目'!I70),$B$1,3),0)</f>
        <v>#NUM!</v>
      </c>
      <c r="H70" s="15" t="e">
        <f t="shared" si="4"/>
        <v>#NUM!</v>
      </c>
      <c r="I70" s="15" t="e">
        <f>VLOOKUP('個人種目'!M70,'コード一覧'!$E$2:$F$6,2,FALSE)</f>
        <v>#N/A</v>
      </c>
      <c r="J70" s="15" t="e">
        <f>VLOOKUP('個人種目'!N70,'コード一覧'!$G$2:$I$4,2,FALSE)</f>
        <v>#N/A</v>
      </c>
      <c r="K70" s="15" t="str">
        <f>IF(LEN('個人種目'!O70)=0,"00",IF(LEN('個人種目'!O70)=1,"0"&amp;'個人種目'!O70,'個人種目'!O70))</f>
        <v>00</v>
      </c>
      <c r="L70" s="15" t="str">
        <f>IF(LEN('個人種目'!P70)=0,"00",IF(LEN('個人種目'!P70)=1,"0"&amp;'個人種目'!P70,'個人種目'!P70))</f>
        <v>00</v>
      </c>
      <c r="M70" s="15" t="str">
        <f>IF(LEN('個人種目'!Q70)=0,"00",IF(LEN('個人種目'!Q70)=1,"0"&amp;'個人種目'!Q70,'個人種目'!Q70))</f>
        <v>00</v>
      </c>
      <c r="O70" s="15" t="e">
        <f>DATEDIF(DATE('個人種目'!G70,'個人種目'!H70,'個人種目'!I70),$B$1+1,"Y")</f>
        <v>#NUM!</v>
      </c>
    </row>
    <row r="71" spans="1:15" ht="13.5">
      <c r="A71" s="15">
        <f>IF(LEN('個人種目'!B71)=1,'個人種目'!B71&amp;" ",'個人種目'!B71)</f>
        <v>0</v>
      </c>
      <c r="B71" s="15">
        <f>IF(LEN('個人種目'!C71)=1," "&amp;'個人種目'!C71,'個人種目'!C71)</f>
        <v>0</v>
      </c>
      <c r="C71" s="15" t="str">
        <f aca="true" t="shared" si="5" ref="C71:C100">WIDECHAR(IF(LEN(A71)+LEN(B71)&lt;5,A71&amp;" "&amp;B71,A71&amp;B71))</f>
        <v>０　０</v>
      </c>
      <c r="D71" s="15" t="str">
        <f aca="true" t="shared" si="6" ref="D71:D100">IF(C70=C71,"○","×")</f>
        <v>○</v>
      </c>
      <c r="E71" s="15">
        <f aca="true" t="shared" si="7" ref="E71:E100">IF(D71="×",1,E70+1)</f>
        <v>66</v>
      </c>
      <c r="F71" s="15" t="str">
        <f aca="true" t="shared" si="8" ref="F71:F100">C71&amp;"@"&amp;E71</f>
        <v>０　０@66</v>
      </c>
      <c r="G71" s="15" t="e">
        <f>ROUNDDOWN(YEARFRAC(DATE('個人種目'!G71,'個人種目'!H71,'個人種目'!I71),$B$1,3),0)</f>
        <v>#NUM!</v>
      </c>
      <c r="H71" s="15" t="e">
        <f aca="true" t="shared" si="9" ref="H71:H100">IF(G71&lt;20,11,ROUNDDOWN(G71/5,0)+7)</f>
        <v>#NUM!</v>
      </c>
      <c r="I71" s="15" t="e">
        <f>VLOOKUP('個人種目'!M71,'コード一覧'!$E$2:$F$6,2,FALSE)</f>
        <v>#N/A</v>
      </c>
      <c r="J71" s="15" t="e">
        <f>VLOOKUP('個人種目'!N71,'コード一覧'!$G$2:$I$4,2,FALSE)</f>
        <v>#N/A</v>
      </c>
      <c r="K71" s="15" t="str">
        <f>IF(LEN('個人種目'!O71)=0,"00",IF(LEN('個人種目'!O71)=1,"0"&amp;'個人種目'!O71,'個人種目'!O71))</f>
        <v>00</v>
      </c>
      <c r="L71" s="15" t="str">
        <f>IF(LEN('個人種目'!P71)=0,"00",IF(LEN('個人種目'!P71)=1,"0"&amp;'個人種目'!P71,'個人種目'!P71))</f>
        <v>00</v>
      </c>
      <c r="M71" s="15" t="str">
        <f>IF(LEN('個人種目'!Q71)=0,"00",IF(LEN('個人種目'!Q71)=1,"0"&amp;'個人種目'!Q71,'個人種目'!Q71))</f>
        <v>00</v>
      </c>
      <c r="O71" s="15" t="e">
        <f>DATEDIF(DATE('個人種目'!G71,'個人種目'!H71,'個人種目'!I71),$B$1+1,"Y")</f>
        <v>#NUM!</v>
      </c>
    </row>
    <row r="72" spans="1:15" ht="13.5">
      <c r="A72" s="15">
        <f>IF(LEN('個人種目'!B72)=1,'個人種目'!B72&amp;" ",'個人種目'!B72)</f>
        <v>0</v>
      </c>
      <c r="B72" s="15">
        <f>IF(LEN('個人種目'!C72)=1," "&amp;'個人種目'!C72,'個人種目'!C72)</f>
        <v>0</v>
      </c>
      <c r="C72" s="15" t="str">
        <f t="shared" si="5"/>
        <v>０　０</v>
      </c>
      <c r="D72" s="15" t="str">
        <f t="shared" si="6"/>
        <v>○</v>
      </c>
      <c r="E72" s="15">
        <f t="shared" si="7"/>
        <v>67</v>
      </c>
      <c r="F72" s="15" t="str">
        <f t="shared" si="8"/>
        <v>０　０@67</v>
      </c>
      <c r="G72" s="15" t="e">
        <f>ROUNDDOWN(YEARFRAC(DATE('個人種目'!G72,'個人種目'!H72,'個人種目'!I72),$B$1,3),0)</f>
        <v>#NUM!</v>
      </c>
      <c r="H72" s="15" t="e">
        <f t="shared" si="9"/>
        <v>#NUM!</v>
      </c>
      <c r="I72" s="15" t="e">
        <f>VLOOKUP('個人種目'!M72,'コード一覧'!$E$2:$F$6,2,FALSE)</f>
        <v>#N/A</v>
      </c>
      <c r="J72" s="15" t="e">
        <f>VLOOKUP('個人種目'!N72,'コード一覧'!$G$2:$I$4,2,FALSE)</f>
        <v>#N/A</v>
      </c>
      <c r="K72" s="15" t="str">
        <f>IF(LEN('個人種目'!O72)=0,"00",IF(LEN('個人種目'!O72)=1,"0"&amp;'個人種目'!O72,'個人種目'!O72))</f>
        <v>00</v>
      </c>
      <c r="L72" s="15" t="str">
        <f>IF(LEN('個人種目'!P72)=0,"00",IF(LEN('個人種目'!P72)=1,"0"&amp;'個人種目'!P72,'個人種目'!P72))</f>
        <v>00</v>
      </c>
      <c r="M72" s="15" t="str">
        <f>IF(LEN('個人種目'!Q72)=0,"00",IF(LEN('個人種目'!Q72)=1,"0"&amp;'個人種目'!Q72,'個人種目'!Q72))</f>
        <v>00</v>
      </c>
      <c r="O72" s="15" t="e">
        <f>DATEDIF(DATE('個人種目'!G72,'個人種目'!H72,'個人種目'!I72),$B$1+1,"Y")</f>
        <v>#NUM!</v>
      </c>
    </row>
    <row r="73" spans="1:15" ht="13.5">
      <c r="A73" s="15">
        <f>IF(LEN('個人種目'!B73)=1,'個人種目'!B73&amp;" ",'個人種目'!B73)</f>
        <v>0</v>
      </c>
      <c r="B73" s="15">
        <f>IF(LEN('個人種目'!C73)=1," "&amp;'個人種目'!C73,'個人種目'!C73)</f>
        <v>0</v>
      </c>
      <c r="C73" s="15" t="str">
        <f t="shared" si="5"/>
        <v>０　０</v>
      </c>
      <c r="D73" s="15" t="str">
        <f t="shared" si="6"/>
        <v>○</v>
      </c>
      <c r="E73" s="15">
        <f t="shared" si="7"/>
        <v>68</v>
      </c>
      <c r="F73" s="15" t="str">
        <f t="shared" si="8"/>
        <v>０　０@68</v>
      </c>
      <c r="G73" s="15" t="e">
        <f>ROUNDDOWN(YEARFRAC(DATE('個人種目'!G73,'個人種目'!H73,'個人種目'!I73),$B$1,3),0)</f>
        <v>#NUM!</v>
      </c>
      <c r="H73" s="15" t="e">
        <f t="shared" si="9"/>
        <v>#NUM!</v>
      </c>
      <c r="I73" s="15" t="e">
        <f>VLOOKUP('個人種目'!M73,'コード一覧'!$E$2:$F$6,2,FALSE)</f>
        <v>#N/A</v>
      </c>
      <c r="J73" s="15" t="e">
        <f>VLOOKUP('個人種目'!N73,'コード一覧'!$G$2:$I$4,2,FALSE)</f>
        <v>#N/A</v>
      </c>
      <c r="K73" s="15" t="str">
        <f>IF(LEN('個人種目'!O73)=0,"00",IF(LEN('個人種目'!O73)=1,"0"&amp;'個人種目'!O73,'個人種目'!O73))</f>
        <v>00</v>
      </c>
      <c r="L73" s="15" t="str">
        <f>IF(LEN('個人種目'!P73)=0,"00",IF(LEN('個人種目'!P73)=1,"0"&amp;'個人種目'!P73,'個人種目'!P73))</f>
        <v>00</v>
      </c>
      <c r="M73" s="15" t="str">
        <f>IF(LEN('個人種目'!Q73)=0,"00",IF(LEN('個人種目'!Q73)=1,"0"&amp;'個人種目'!Q73,'個人種目'!Q73))</f>
        <v>00</v>
      </c>
      <c r="O73" s="15" t="e">
        <f>DATEDIF(DATE('個人種目'!G73,'個人種目'!H73,'個人種目'!I73),$B$1+1,"Y")</f>
        <v>#NUM!</v>
      </c>
    </row>
    <row r="74" spans="1:15" ht="13.5">
      <c r="A74" s="15">
        <f>IF(LEN('個人種目'!B74)=1,'個人種目'!B74&amp;" ",'個人種目'!B74)</f>
        <v>0</v>
      </c>
      <c r="B74" s="15">
        <f>IF(LEN('個人種目'!C74)=1," "&amp;'個人種目'!C74,'個人種目'!C74)</f>
        <v>0</v>
      </c>
      <c r="C74" s="15" t="str">
        <f t="shared" si="5"/>
        <v>０　０</v>
      </c>
      <c r="D74" s="15" t="str">
        <f t="shared" si="6"/>
        <v>○</v>
      </c>
      <c r="E74" s="15">
        <f t="shared" si="7"/>
        <v>69</v>
      </c>
      <c r="F74" s="15" t="str">
        <f t="shared" si="8"/>
        <v>０　０@69</v>
      </c>
      <c r="G74" s="15" t="e">
        <f>ROUNDDOWN(YEARFRAC(DATE('個人種目'!G74,'個人種目'!H74,'個人種目'!I74),$B$1,3),0)</f>
        <v>#NUM!</v>
      </c>
      <c r="H74" s="15" t="e">
        <f t="shared" si="9"/>
        <v>#NUM!</v>
      </c>
      <c r="I74" s="15" t="e">
        <f>VLOOKUP('個人種目'!M74,'コード一覧'!$E$2:$F$6,2,FALSE)</f>
        <v>#N/A</v>
      </c>
      <c r="J74" s="15" t="e">
        <f>VLOOKUP('個人種目'!N74,'コード一覧'!$G$2:$I$4,2,FALSE)</f>
        <v>#N/A</v>
      </c>
      <c r="K74" s="15" t="str">
        <f>IF(LEN('個人種目'!O74)=0,"00",IF(LEN('個人種目'!O74)=1,"0"&amp;'個人種目'!O74,'個人種目'!O74))</f>
        <v>00</v>
      </c>
      <c r="L74" s="15" t="str">
        <f>IF(LEN('個人種目'!P74)=0,"00",IF(LEN('個人種目'!P74)=1,"0"&amp;'個人種目'!P74,'個人種目'!P74))</f>
        <v>00</v>
      </c>
      <c r="M74" s="15" t="str">
        <f>IF(LEN('個人種目'!Q74)=0,"00",IF(LEN('個人種目'!Q74)=1,"0"&amp;'個人種目'!Q74,'個人種目'!Q74))</f>
        <v>00</v>
      </c>
      <c r="O74" s="15" t="e">
        <f>DATEDIF(DATE('個人種目'!G74,'個人種目'!H74,'個人種目'!I74),$B$1+1,"Y")</f>
        <v>#NUM!</v>
      </c>
    </row>
    <row r="75" spans="1:15" ht="13.5">
      <c r="A75" s="15">
        <f>IF(LEN('個人種目'!B75)=1,'個人種目'!B75&amp;" ",'個人種目'!B75)</f>
        <v>0</v>
      </c>
      <c r="B75" s="15">
        <f>IF(LEN('個人種目'!C75)=1," "&amp;'個人種目'!C75,'個人種目'!C75)</f>
        <v>0</v>
      </c>
      <c r="C75" s="15" t="str">
        <f t="shared" si="5"/>
        <v>０　０</v>
      </c>
      <c r="D75" s="15" t="str">
        <f t="shared" si="6"/>
        <v>○</v>
      </c>
      <c r="E75" s="15">
        <f t="shared" si="7"/>
        <v>70</v>
      </c>
      <c r="F75" s="15" t="str">
        <f t="shared" si="8"/>
        <v>０　０@70</v>
      </c>
      <c r="G75" s="15" t="e">
        <f>ROUNDDOWN(YEARFRAC(DATE('個人種目'!G75,'個人種目'!H75,'個人種目'!I75),$B$1,3),0)</f>
        <v>#NUM!</v>
      </c>
      <c r="H75" s="15" t="e">
        <f t="shared" si="9"/>
        <v>#NUM!</v>
      </c>
      <c r="I75" s="15" t="e">
        <f>VLOOKUP('個人種目'!M75,'コード一覧'!$E$2:$F$6,2,FALSE)</f>
        <v>#N/A</v>
      </c>
      <c r="J75" s="15" t="e">
        <f>VLOOKUP('個人種目'!N75,'コード一覧'!$G$2:$I$4,2,FALSE)</f>
        <v>#N/A</v>
      </c>
      <c r="K75" s="15" t="str">
        <f>IF(LEN('個人種目'!O75)=0,"00",IF(LEN('個人種目'!O75)=1,"0"&amp;'個人種目'!O75,'個人種目'!O75))</f>
        <v>00</v>
      </c>
      <c r="L75" s="15" t="str">
        <f>IF(LEN('個人種目'!P75)=0,"00",IF(LEN('個人種目'!P75)=1,"0"&amp;'個人種目'!P75,'個人種目'!P75))</f>
        <v>00</v>
      </c>
      <c r="M75" s="15" t="str">
        <f>IF(LEN('個人種目'!Q75)=0,"00",IF(LEN('個人種目'!Q75)=1,"0"&amp;'個人種目'!Q75,'個人種目'!Q75))</f>
        <v>00</v>
      </c>
      <c r="O75" s="15" t="e">
        <f>DATEDIF(DATE('個人種目'!G75,'個人種目'!H75,'個人種目'!I75),$B$1+1,"Y")</f>
        <v>#NUM!</v>
      </c>
    </row>
    <row r="76" spans="1:15" ht="13.5">
      <c r="A76" s="15">
        <f>IF(LEN('個人種目'!B76)=1,'個人種目'!B76&amp;" ",'個人種目'!B76)</f>
        <v>0</v>
      </c>
      <c r="B76" s="15">
        <f>IF(LEN('個人種目'!C76)=1," "&amp;'個人種目'!C76,'個人種目'!C76)</f>
        <v>0</v>
      </c>
      <c r="C76" s="15" t="str">
        <f t="shared" si="5"/>
        <v>０　０</v>
      </c>
      <c r="D76" s="15" t="str">
        <f t="shared" si="6"/>
        <v>○</v>
      </c>
      <c r="E76" s="15">
        <f t="shared" si="7"/>
        <v>71</v>
      </c>
      <c r="F76" s="15" t="str">
        <f t="shared" si="8"/>
        <v>０　０@71</v>
      </c>
      <c r="G76" s="15" t="e">
        <f>ROUNDDOWN(YEARFRAC(DATE('個人種目'!G76,'個人種目'!H76,'個人種目'!I76),$B$1,3),0)</f>
        <v>#NUM!</v>
      </c>
      <c r="H76" s="15" t="e">
        <f t="shared" si="9"/>
        <v>#NUM!</v>
      </c>
      <c r="I76" s="15" t="e">
        <f>VLOOKUP('個人種目'!M76,'コード一覧'!$E$2:$F$6,2,FALSE)</f>
        <v>#N/A</v>
      </c>
      <c r="J76" s="15" t="e">
        <f>VLOOKUP('個人種目'!N76,'コード一覧'!$G$2:$I$4,2,FALSE)</f>
        <v>#N/A</v>
      </c>
      <c r="K76" s="15" t="str">
        <f>IF(LEN('個人種目'!O76)=0,"00",IF(LEN('個人種目'!O76)=1,"0"&amp;'個人種目'!O76,'個人種目'!O76))</f>
        <v>00</v>
      </c>
      <c r="L76" s="15" t="str">
        <f>IF(LEN('個人種目'!P76)=0,"00",IF(LEN('個人種目'!P76)=1,"0"&amp;'個人種目'!P76,'個人種目'!P76))</f>
        <v>00</v>
      </c>
      <c r="M76" s="15" t="str">
        <f>IF(LEN('個人種目'!Q76)=0,"00",IF(LEN('個人種目'!Q76)=1,"0"&amp;'個人種目'!Q76,'個人種目'!Q76))</f>
        <v>00</v>
      </c>
      <c r="O76" s="15" t="e">
        <f>DATEDIF(DATE('個人種目'!G76,'個人種目'!H76,'個人種目'!I76),$B$1+1,"Y")</f>
        <v>#NUM!</v>
      </c>
    </row>
    <row r="77" spans="1:15" ht="13.5">
      <c r="A77" s="15">
        <f>IF(LEN('個人種目'!B77)=1,'個人種目'!B77&amp;" ",'個人種目'!B77)</f>
        <v>0</v>
      </c>
      <c r="B77" s="15">
        <f>IF(LEN('個人種目'!C77)=1," "&amp;'個人種目'!C77,'個人種目'!C77)</f>
        <v>0</v>
      </c>
      <c r="C77" s="15" t="str">
        <f t="shared" si="5"/>
        <v>０　０</v>
      </c>
      <c r="D77" s="15" t="str">
        <f t="shared" si="6"/>
        <v>○</v>
      </c>
      <c r="E77" s="15">
        <f t="shared" si="7"/>
        <v>72</v>
      </c>
      <c r="F77" s="15" t="str">
        <f t="shared" si="8"/>
        <v>０　０@72</v>
      </c>
      <c r="G77" s="15" t="e">
        <f>ROUNDDOWN(YEARFRAC(DATE('個人種目'!G77,'個人種目'!H77,'個人種目'!I77),$B$1,3),0)</f>
        <v>#NUM!</v>
      </c>
      <c r="H77" s="15" t="e">
        <f t="shared" si="9"/>
        <v>#NUM!</v>
      </c>
      <c r="I77" s="15" t="e">
        <f>VLOOKUP('個人種目'!M77,'コード一覧'!$E$2:$F$6,2,FALSE)</f>
        <v>#N/A</v>
      </c>
      <c r="J77" s="15" t="e">
        <f>VLOOKUP('個人種目'!N77,'コード一覧'!$G$2:$I$4,2,FALSE)</f>
        <v>#N/A</v>
      </c>
      <c r="K77" s="15" t="str">
        <f>IF(LEN('個人種目'!O77)=0,"00",IF(LEN('個人種目'!O77)=1,"0"&amp;'個人種目'!O77,'個人種目'!O77))</f>
        <v>00</v>
      </c>
      <c r="L77" s="15" t="str">
        <f>IF(LEN('個人種目'!P77)=0,"00",IF(LEN('個人種目'!P77)=1,"0"&amp;'個人種目'!P77,'個人種目'!P77))</f>
        <v>00</v>
      </c>
      <c r="M77" s="15" t="str">
        <f>IF(LEN('個人種目'!Q77)=0,"00",IF(LEN('個人種目'!Q77)=1,"0"&amp;'個人種目'!Q77,'個人種目'!Q77))</f>
        <v>00</v>
      </c>
      <c r="O77" s="15" t="e">
        <f>DATEDIF(DATE('個人種目'!G77,'個人種目'!H77,'個人種目'!I77),$B$1+1,"Y")</f>
        <v>#NUM!</v>
      </c>
    </row>
    <row r="78" spans="1:15" ht="13.5">
      <c r="A78" s="15">
        <f>IF(LEN('個人種目'!B78)=1,'個人種目'!B78&amp;" ",'個人種目'!B78)</f>
        <v>0</v>
      </c>
      <c r="B78" s="15">
        <f>IF(LEN('個人種目'!C78)=1," "&amp;'個人種目'!C78,'個人種目'!C78)</f>
        <v>0</v>
      </c>
      <c r="C78" s="15" t="str">
        <f t="shared" si="5"/>
        <v>０　０</v>
      </c>
      <c r="D78" s="15" t="str">
        <f t="shared" si="6"/>
        <v>○</v>
      </c>
      <c r="E78" s="15">
        <f t="shared" si="7"/>
        <v>73</v>
      </c>
      <c r="F78" s="15" t="str">
        <f t="shared" si="8"/>
        <v>０　０@73</v>
      </c>
      <c r="G78" s="15" t="e">
        <f>ROUNDDOWN(YEARFRAC(DATE('個人種目'!G78,'個人種目'!H78,'個人種目'!I78),$B$1,3),0)</f>
        <v>#NUM!</v>
      </c>
      <c r="H78" s="15" t="e">
        <f t="shared" si="9"/>
        <v>#NUM!</v>
      </c>
      <c r="I78" s="15" t="e">
        <f>VLOOKUP('個人種目'!M78,'コード一覧'!$E$2:$F$6,2,FALSE)</f>
        <v>#N/A</v>
      </c>
      <c r="J78" s="15" t="e">
        <f>VLOOKUP('個人種目'!N78,'コード一覧'!$G$2:$I$4,2,FALSE)</f>
        <v>#N/A</v>
      </c>
      <c r="K78" s="15" t="str">
        <f>IF(LEN('個人種目'!O78)=0,"00",IF(LEN('個人種目'!O78)=1,"0"&amp;'個人種目'!O78,'個人種目'!O78))</f>
        <v>00</v>
      </c>
      <c r="L78" s="15" t="str">
        <f>IF(LEN('個人種目'!P78)=0,"00",IF(LEN('個人種目'!P78)=1,"0"&amp;'個人種目'!P78,'個人種目'!P78))</f>
        <v>00</v>
      </c>
      <c r="M78" s="15" t="str">
        <f>IF(LEN('個人種目'!Q78)=0,"00",IF(LEN('個人種目'!Q78)=1,"0"&amp;'個人種目'!Q78,'個人種目'!Q78))</f>
        <v>00</v>
      </c>
      <c r="O78" s="15" t="e">
        <f>DATEDIF(DATE('個人種目'!G78,'個人種目'!H78,'個人種目'!I78),$B$1+1,"Y")</f>
        <v>#NUM!</v>
      </c>
    </row>
    <row r="79" spans="1:15" ht="13.5">
      <c r="A79" s="15">
        <f>IF(LEN('個人種目'!B79)=1,'個人種目'!B79&amp;" ",'個人種目'!B79)</f>
        <v>0</v>
      </c>
      <c r="B79" s="15">
        <f>IF(LEN('個人種目'!C79)=1," "&amp;'個人種目'!C79,'個人種目'!C79)</f>
        <v>0</v>
      </c>
      <c r="C79" s="15" t="str">
        <f t="shared" si="5"/>
        <v>０　０</v>
      </c>
      <c r="D79" s="15" t="str">
        <f t="shared" si="6"/>
        <v>○</v>
      </c>
      <c r="E79" s="15">
        <f t="shared" si="7"/>
        <v>74</v>
      </c>
      <c r="F79" s="15" t="str">
        <f t="shared" si="8"/>
        <v>０　０@74</v>
      </c>
      <c r="G79" s="15" t="e">
        <f>ROUNDDOWN(YEARFRAC(DATE('個人種目'!G79,'個人種目'!H79,'個人種目'!I79),$B$1,3),0)</f>
        <v>#NUM!</v>
      </c>
      <c r="H79" s="15" t="e">
        <f t="shared" si="9"/>
        <v>#NUM!</v>
      </c>
      <c r="I79" s="15" t="e">
        <f>VLOOKUP('個人種目'!M79,'コード一覧'!$E$2:$F$6,2,FALSE)</f>
        <v>#N/A</v>
      </c>
      <c r="J79" s="15" t="e">
        <f>VLOOKUP('個人種目'!N79,'コード一覧'!$G$2:$I$4,2,FALSE)</f>
        <v>#N/A</v>
      </c>
      <c r="K79" s="15" t="str">
        <f>IF(LEN('個人種目'!O79)=0,"00",IF(LEN('個人種目'!O79)=1,"0"&amp;'個人種目'!O79,'個人種目'!O79))</f>
        <v>00</v>
      </c>
      <c r="L79" s="15" t="str">
        <f>IF(LEN('個人種目'!P79)=0,"00",IF(LEN('個人種目'!P79)=1,"0"&amp;'個人種目'!P79,'個人種目'!P79))</f>
        <v>00</v>
      </c>
      <c r="M79" s="15" t="str">
        <f>IF(LEN('個人種目'!Q79)=0,"00",IF(LEN('個人種目'!Q79)=1,"0"&amp;'個人種目'!Q79,'個人種目'!Q79))</f>
        <v>00</v>
      </c>
      <c r="O79" s="15" t="e">
        <f>DATEDIF(DATE('個人種目'!G79,'個人種目'!H79,'個人種目'!I79),$B$1+1,"Y")</f>
        <v>#NUM!</v>
      </c>
    </row>
    <row r="80" spans="1:15" ht="13.5">
      <c r="A80" s="15">
        <f>IF(LEN('個人種目'!B80)=1,'個人種目'!B80&amp;" ",'個人種目'!B80)</f>
        <v>0</v>
      </c>
      <c r="B80" s="15">
        <f>IF(LEN('個人種目'!C80)=1," "&amp;'個人種目'!C80,'個人種目'!C80)</f>
        <v>0</v>
      </c>
      <c r="C80" s="15" t="str">
        <f t="shared" si="5"/>
        <v>０　０</v>
      </c>
      <c r="D80" s="15" t="str">
        <f t="shared" si="6"/>
        <v>○</v>
      </c>
      <c r="E80" s="15">
        <f t="shared" si="7"/>
        <v>75</v>
      </c>
      <c r="F80" s="15" t="str">
        <f t="shared" si="8"/>
        <v>０　０@75</v>
      </c>
      <c r="G80" s="15" t="e">
        <f>ROUNDDOWN(YEARFRAC(DATE('個人種目'!G80,'個人種目'!H80,'個人種目'!I80),$B$1,3),0)</f>
        <v>#NUM!</v>
      </c>
      <c r="H80" s="15" t="e">
        <f t="shared" si="9"/>
        <v>#NUM!</v>
      </c>
      <c r="I80" s="15" t="e">
        <f>VLOOKUP('個人種目'!M80,'コード一覧'!$E$2:$F$6,2,FALSE)</f>
        <v>#N/A</v>
      </c>
      <c r="J80" s="15" t="e">
        <f>VLOOKUP('個人種目'!N80,'コード一覧'!$G$2:$I$4,2,FALSE)</f>
        <v>#N/A</v>
      </c>
      <c r="K80" s="15" t="str">
        <f>IF(LEN('個人種目'!O80)=0,"00",IF(LEN('個人種目'!O80)=1,"0"&amp;'個人種目'!O80,'個人種目'!O80))</f>
        <v>00</v>
      </c>
      <c r="L80" s="15" t="str">
        <f>IF(LEN('個人種目'!P80)=0,"00",IF(LEN('個人種目'!P80)=1,"0"&amp;'個人種目'!P80,'個人種目'!P80))</f>
        <v>00</v>
      </c>
      <c r="M80" s="15" t="str">
        <f>IF(LEN('個人種目'!Q80)=0,"00",IF(LEN('個人種目'!Q80)=1,"0"&amp;'個人種目'!Q80,'個人種目'!Q80))</f>
        <v>00</v>
      </c>
      <c r="O80" s="15" t="e">
        <f>DATEDIF(DATE('個人種目'!G80,'個人種目'!H80,'個人種目'!I80),$B$1+1,"Y")</f>
        <v>#NUM!</v>
      </c>
    </row>
    <row r="81" spans="1:15" ht="13.5">
      <c r="A81" s="15">
        <f>IF(LEN('個人種目'!B81)=1,'個人種目'!B81&amp;" ",'個人種目'!B81)</f>
        <v>0</v>
      </c>
      <c r="B81" s="15">
        <f>IF(LEN('個人種目'!C81)=1," "&amp;'個人種目'!C81,'個人種目'!C81)</f>
        <v>0</v>
      </c>
      <c r="C81" s="15" t="str">
        <f t="shared" si="5"/>
        <v>０　０</v>
      </c>
      <c r="D81" s="15" t="str">
        <f t="shared" si="6"/>
        <v>○</v>
      </c>
      <c r="E81" s="15">
        <f t="shared" si="7"/>
        <v>76</v>
      </c>
      <c r="F81" s="15" t="str">
        <f t="shared" si="8"/>
        <v>０　０@76</v>
      </c>
      <c r="G81" s="15" t="e">
        <f>ROUNDDOWN(YEARFRAC(DATE('個人種目'!G81,'個人種目'!H81,'個人種目'!I81),$B$1,3),0)</f>
        <v>#NUM!</v>
      </c>
      <c r="H81" s="15" t="e">
        <f t="shared" si="9"/>
        <v>#NUM!</v>
      </c>
      <c r="I81" s="15" t="e">
        <f>VLOOKUP('個人種目'!M81,'コード一覧'!$E$2:$F$6,2,FALSE)</f>
        <v>#N/A</v>
      </c>
      <c r="J81" s="15" t="e">
        <f>VLOOKUP('個人種目'!N81,'コード一覧'!$G$2:$I$4,2,FALSE)</f>
        <v>#N/A</v>
      </c>
      <c r="K81" s="15" t="str">
        <f>IF(LEN('個人種目'!O81)=0,"00",IF(LEN('個人種目'!O81)=1,"0"&amp;'個人種目'!O81,'個人種目'!O81))</f>
        <v>00</v>
      </c>
      <c r="L81" s="15" t="str">
        <f>IF(LEN('個人種目'!P81)=0,"00",IF(LEN('個人種目'!P81)=1,"0"&amp;'個人種目'!P81,'個人種目'!P81))</f>
        <v>00</v>
      </c>
      <c r="M81" s="15" t="str">
        <f>IF(LEN('個人種目'!Q81)=0,"00",IF(LEN('個人種目'!Q81)=1,"0"&amp;'個人種目'!Q81,'個人種目'!Q81))</f>
        <v>00</v>
      </c>
      <c r="O81" s="15" t="e">
        <f>DATEDIF(DATE('個人種目'!G81,'個人種目'!H81,'個人種目'!I81),$B$1+1,"Y")</f>
        <v>#NUM!</v>
      </c>
    </row>
    <row r="82" spans="1:15" ht="13.5">
      <c r="A82" s="15">
        <f>IF(LEN('個人種目'!B82)=1,'個人種目'!B82&amp;" ",'個人種目'!B82)</f>
        <v>0</v>
      </c>
      <c r="B82" s="15">
        <f>IF(LEN('個人種目'!C82)=1," "&amp;'個人種目'!C82,'個人種目'!C82)</f>
        <v>0</v>
      </c>
      <c r="C82" s="15" t="str">
        <f t="shared" si="5"/>
        <v>０　０</v>
      </c>
      <c r="D82" s="15" t="str">
        <f t="shared" si="6"/>
        <v>○</v>
      </c>
      <c r="E82" s="15">
        <f t="shared" si="7"/>
        <v>77</v>
      </c>
      <c r="F82" s="15" t="str">
        <f t="shared" si="8"/>
        <v>０　０@77</v>
      </c>
      <c r="G82" s="15" t="e">
        <f>ROUNDDOWN(YEARFRAC(DATE('個人種目'!G82,'個人種目'!H82,'個人種目'!I82),$B$1,3),0)</f>
        <v>#NUM!</v>
      </c>
      <c r="H82" s="15" t="e">
        <f t="shared" si="9"/>
        <v>#NUM!</v>
      </c>
      <c r="I82" s="15" t="e">
        <f>VLOOKUP('個人種目'!M82,'コード一覧'!$E$2:$F$6,2,FALSE)</f>
        <v>#N/A</v>
      </c>
      <c r="J82" s="15" t="e">
        <f>VLOOKUP('個人種目'!N82,'コード一覧'!$G$2:$I$4,2,FALSE)</f>
        <v>#N/A</v>
      </c>
      <c r="K82" s="15" t="str">
        <f>IF(LEN('個人種目'!O82)=0,"00",IF(LEN('個人種目'!O82)=1,"0"&amp;'個人種目'!O82,'個人種目'!O82))</f>
        <v>00</v>
      </c>
      <c r="L82" s="15" t="str">
        <f>IF(LEN('個人種目'!P82)=0,"00",IF(LEN('個人種目'!P82)=1,"0"&amp;'個人種目'!P82,'個人種目'!P82))</f>
        <v>00</v>
      </c>
      <c r="M82" s="15" t="str">
        <f>IF(LEN('個人種目'!Q82)=0,"00",IF(LEN('個人種目'!Q82)=1,"0"&amp;'個人種目'!Q82,'個人種目'!Q82))</f>
        <v>00</v>
      </c>
      <c r="O82" s="15" t="e">
        <f>DATEDIF(DATE('個人種目'!G82,'個人種目'!H82,'個人種目'!I82),$B$1+1,"Y")</f>
        <v>#NUM!</v>
      </c>
    </row>
    <row r="83" spans="1:15" ht="13.5">
      <c r="A83" s="15">
        <f>IF(LEN('個人種目'!B83)=1,'個人種目'!B83&amp;" ",'個人種目'!B83)</f>
        <v>0</v>
      </c>
      <c r="B83" s="15">
        <f>IF(LEN('個人種目'!C83)=1," "&amp;'個人種目'!C83,'個人種目'!C83)</f>
        <v>0</v>
      </c>
      <c r="C83" s="15" t="str">
        <f t="shared" si="5"/>
        <v>０　０</v>
      </c>
      <c r="D83" s="15" t="str">
        <f t="shared" si="6"/>
        <v>○</v>
      </c>
      <c r="E83" s="15">
        <f t="shared" si="7"/>
        <v>78</v>
      </c>
      <c r="F83" s="15" t="str">
        <f t="shared" si="8"/>
        <v>０　０@78</v>
      </c>
      <c r="G83" s="15" t="e">
        <f>ROUNDDOWN(YEARFRAC(DATE('個人種目'!G83,'個人種目'!H83,'個人種目'!I83),$B$1,3),0)</f>
        <v>#NUM!</v>
      </c>
      <c r="H83" s="15" t="e">
        <f t="shared" si="9"/>
        <v>#NUM!</v>
      </c>
      <c r="I83" s="15" t="e">
        <f>VLOOKUP('個人種目'!M83,'コード一覧'!$E$2:$F$6,2,FALSE)</f>
        <v>#N/A</v>
      </c>
      <c r="J83" s="15" t="e">
        <f>VLOOKUP('個人種目'!N83,'コード一覧'!$G$2:$I$4,2,FALSE)</f>
        <v>#N/A</v>
      </c>
      <c r="K83" s="15" t="str">
        <f>IF(LEN('個人種目'!O83)=0,"00",IF(LEN('個人種目'!O83)=1,"0"&amp;'個人種目'!O83,'個人種目'!O83))</f>
        <v>00</v>
      </c>
      <c r="L83" s="15" t="str">
        <f>IF(LEN('個人種目'!P83)=0,"00",IF(LEN('個人種目'!P83)=1,"0"&amp;'個人種目'!P83,'個人種目'!P83))</f>
        <v>00</v>
      </c>
      <c r="M83" s="15" t="str">
        <f>IF(LEN('個人種目'!Q83)=0,"00",IF(LEN('個人種目'!Q83)=1,"0"&amp;'個人種目'!Q83,'個人種目'!Q83))</f>
        <v>00</v>
      </c>
      <c r="O83" s="15" t="e">
        <f>DATEDIF(DATE('個人種目'!G83,'個人種目'!H83,'個人種目'!I83),$B$1+1,"Y")</f>
        <v>#NUM!</v>
      </c>
    </row>
    <row r="84" spans="1:15" ht="13.5">
      <c r="A84" s="15">
        <f>IF(LEN('個人種目'!B84)=1,'個人種目'!B84&amp;" ",'個人種目'!B84)</f>
        <v>0</v>
      </c>
      <c r="B84" s="15">
        <f>IF(LEN('個人種目'!C84)=1," "&amp;'個人種目'!C84,'個人種目'!C84)</f>
        <v>0</v>
      </c>
      <c r="C84" s="15" t="str">
        <f t="shared" si="5"/>
        <v>０　０</v>
      </c>
      <c r="D84" s="15" t="str">
        <f t="shared" si="6"/>
        <v>○</v>
      </c>
      <c r="E84" s="15">
        <f t="shared" si="7"/>
        <v>79</v>
      </c>
      <c r="F84" s="15" t="str">
        <f t="shared" si="8"/>
        <v>０　０@79</v>
      </c>
      <c r="G84" s="15" t="e">
        <f>ROUNDDOWN(YEARFRAC(DATE('個人種目'!G84,'個人種目'!H84,'個人種目'!I84),$B$1,3),0)</f>
        <v>#NUM!</v>
      </c>
      <c r="H84" s="15" t="e">
        <f t="shared" si="9"/>
        <v>#NUM!</v>
      </c>
      <c r="I84" s="15" t="e">
        <f>VLOOKUP('個人種目'!M84,'コード一覧'!$E$2:$F$6,2,FALSE)</f>
        <v>#N/A</v>
      </c>
      <c r="J84" s="15" t="e">
        <f>VLOOKUP('個人種目'!N84,'コード一覧'!$G$2:$I$4,2,FALSE)</f>
        <v>#N/A</v>
      </c>
      <c r="K84" s="15" t="str">
        <f>IF(LEN('個人種目'!O84)=0,"00",IF(LEN('個人種目'!O84)=1,"0"&amp;'個人種目'!O84,'個人種目'!O84))</f>
        <v>00</v>
      </c>
      <c r="L84" s="15" t="str">
        <f>IF(LEN('個人種目'!P84)=0,"00",IF(LEN('個人種目'!P84)=1,"0"&amp;'個人種目'!P84,'個人種目'!P84))</f>
        <v>00</v>
      </c>
      <c r="M84" s="15" t="str">
        <f>IF(LEN('個人種目'!Q84)=0,"00",IF(LEN('個人種目'!Q84)=1,"0"&amp;'個人種目'!Q84,'個人種目'!Q84))</f>
        <v>00</v>
      </c>
      <c r="O84" s="15" t="e">
        <f>DATEDIF(DATE('個人種目'!G84,'個人種目'!H84,'個人種目'!I84),$B$1+1,"Y")</f>
        <v>#NUM!</v>
      </c>
    </row>
    <row r="85" spans="1:15" ht="13.5">
      <c r="A85" s="15">
        <f>IF(LEN('個人種目'!B85)=1,'個人種目'!B85&amp;" ",'個人種目'!B85)</f>
        <v>0</v>
      </c>
      <c r="B85" s="15">
        <f>IF(LEN('個人種目'!C85)=1," "&amp;'個人種目'!C85,'個人種目'!C85)</f>
        <v>0</v>
      </c>
      <c r="C85" s="15" t="str">
        <f t="shared" si="5"/>
        <v>０　０</v>
      </c>
      <c r="D85" s="15" t="str">
        <f t="shared" si="6"/>
        <v>○</v>
      </c>
      <c r="E85" s="15">
        <f t="shared" si="7"/>
        <v>80</v>
      </c>
      <c r="F85" s="15" t="str">
        <f t="shared" si="8"/>
        <v>０　０@80</v>
      </c>
      <c r="G85" s="15" t="e">
        <f>ROUNDDOWN(YEARFRAC(DATE('個人種目'!G85,'個人種目'!H85,'個人種目'!I85),$B$1,3),0)</f>
        <v>#NUM!</v>
      </c>
      <c r="H85" s="15" t="e">
        <f t="shared" si="9"/>
        <v>#NUM!</v>
      </c>
      <c r="I85" s="15" t="e">
        <f>VLOOKUP('個人種目'!M85,'コード一覧'!$E$2:$F$6,2,FALSE)</f>
        <v>#N/A</v>
      </c>
      <c r="J85" s="15" t="e">
        <f>VLOOKUP('個人種目'!N85,'コード一覧'!$G$2:$I$4,2,FALSE)</f>
        <v>#N/A</v>
      </c>
      <c r="K85" s="15" t="str">
        <f>IF(LEN('個人種目'!O85)=0,"00",IF(LEN('個人種目'!O85)=1,"0"&amp;'個人種目'!O85,'個人種目'!O85))</f>
        <v>00</v>
      </c>
      <c r="L85" s="15" t="str">
        <f>IF(LEN('個人種目'!P85)=0,"00",IF(LEN('個人種目'!P85)=1,"0"&amp;'個人種目'!P85,'個人種目'!P85))</f>
        <v>00</v>
      </c>
      <c r="M85" s="15" t="str">
        <f>IF(LEN('個人種目'!Q85)=0,"00",IF(LEN('個人種目'!Q85)=1,"0"&amp;'個人種目'!Q85,'個人種目'!Q85))</f>
        <v>00</v>
      </c>
      <c r="O85" s="15" t="e">
        <f>DATEDIF(DATE('個人種目'!G85,'個人種目'!H85,'個人種目'!I85),$B$1+1,"Y")</f>
        <v>#NUM!</v>
      </c>
    </row>
    <row r="86" spans="1:15" ht="13.5">
      <c r="A86" s="15">
        <f>IF(LEN('個人種目'!B86)=1,'個人種目'!B86&amp;" ",'個人種目'!B86)</f>
        <v>0</v>
      </c>
      <c r="B86" s="15">
        <f>IF(LEN('個人種目'!C86)=1," "&amp;'個人種目'!C86,'個人種目'!C86)</f>
        <v>0</v>
      </c>
      <c r="C86" s="15" t="str">
        <f t="shared" si="5"/>
        <v>０　０</v>
      </c>
      <c r="D86" s="15" t="str">
        <f t="shared" si="6"/>
        <v>○</v>
      </c>
      <c r="E86" s="15">
        <f t="shared" si="7"/>
        <v>81</v>
      </c>
      <c r="F86" s="15" t="str">
        <f t="shared" si="8"/>
        <v>０　０@81</v>
      </c>
      <c r="G86" s="15" t="e">
        <f>ROUNDDOWN(YEARFRAC(DATE('個人種目'!G86,'個人種目'!H86,'個人種目'!I86),$B$1,3),0)</f>
        <v>#NUM!</v>
      </c>
      <c r="H86" s="15" t="e">
        <f t="shared" si="9"/>
        <v>#NUM!</v>
      </c>
      <c r="I86" s="15" t="e">
        <f>VLOOKUP('個人種目'!M86,'コード一覧'!$E$2:$F$6,2,FALSE)</f>
        <v>#N/A</v>
      </c>
      <c r="J86" s="15" t="e">
        <f>VLOOKUP('個人種目'!N86,'コード一覧'!$G$2:$I$4,2,FALSE)</f>
        <v>#N/A</v>
      </c>
      <c r="K86" s="15" t="str">
        <f>IF(LEN('個人種目'!O86)=0,"00",IF(LEN('個人種目'!O86)=1,"0"&amp;'個人種目'!O86,'個人種目'!O86))</f>
        <v>00</v>
      </c>
      <c r="L86" s="15" t="str">
        <f>IF(LEN('個人種目'!P86)=0,"00",IF(LEN('個人種目'!P86)=1,"0"&amp;'個人種目'!P86,'個人種目'!P86))</f>
        <v>00</v>
      </c>
      <c r="M86" s="15" t="str">
        <f>IF(LEN('個人種目'!Q86)=0,"00",IF(LEN('個人種目'!Q86)=1,"0"&amp;'個人種目'!Q86,'個人種目'!Q86))</f>
        <v>00</v>
      </c>
      <c r="O86" s="15" t="e">
        <f>DATEDIF(DATE('個人種目'!G86,'個人種目'!H86,'個人種目'!I86),$B$1+1,"Y")</f>
        <v>#NUM!</v>
      </c>
    </row>
    <row r="87" spans="1:15" ht="13.5">
      <c r="A87" s="15">
        <f>IF(LEN('個人種目'!B87)=1,'個人種目'!B87&amp;" ",'個人種目'!B87)</f>
        <v>0</v>
      </c>
      <c r="B87" s="15">
        <f>IF(LEN('個人種目'!C87)=1," "&amp;'個人種目'!C87,'個人種目'!C87)</f>
        <v>0</v>
      </c>
      <c r="C87" s="15" t="str">
        <f t="shared" si="5"/>
        <v>０　０</v>
      </c>
      <c r="D87" s="15" t="str">
        <f t="shared" si="6"/>
        <v>○</v>
      </c>
      <c r="E87" s="15">
        <f t="shared" si="7"/>
        <v>82</v>
      </c>
      <c r="F87" s="15" t="str">
        <f t="shared" si="8"/>
        <v>０　０@82</v>
      </c>
      <c r="G87" s="15" t="e">
        <f>ROUNDDOWN(YEARFRAC(DATE('個人種目'!G87,'個人種目'!H87,'個人種目'!I87),$B$1,3),0)</f>
        <v>#NUM!</v>
      </c>
      <c r="H87" s="15" t="e">
        <f t="shared" si="9"/>
        <v>#NUM!</v>
      </c>
      <c r="I87" s="15" t="e">
        <f>VLOOKUP('個人種目'!M87,'コード一覧'!$E$2:$F$6,2,FALSE)</f>
        <v>#N/A</v>
      </c>
      <c r="J87" s="15" t="e">
        <f>VLOOKUP('個人種目'!N87,'コード一覧'!$G$2:$I$4,2,FALSE)</f>
        <v>#N/A</v>
      </c>
      <c r="K87" s="15" t="str">
        <f>IF(LEN('個人種目'!O87)=0,"00",IF(LEN('個人種目'!O87)=1,"0"&amp;'個人種目'!O87,'個人種目'!O87))</f>
        <v>00</v>
      </c>
      <c r="L87" s="15" t="str">
        <f>IF(LEN('個人種目'!P87)=0,"00",IF(LEN('個人種目'!P87)=1,"0"&amp;'個人種目'!P87,'個人種目'!P87))</f>
        <v>00</v>
      </c>
      <c r="M87" s="15" t="str">
        <f>IF(LEN('個人種目'!Q87)=0,"00",IF(LEN('個人種目'!Q87)=1,"0"&amp;'個人種目'!Q87,'個人種目'!Q87))</f>
        <v>00</v>
      </c>
      <c r="O87" s="15" t="e">
        <f>DATEDIF(DATE('個人種目'!G87,'個人種目'!H87,'個人種目'!I87),$B$1+1,"Y")</f>
        <v>#NUM!</v>
      </c>
    </row>
    <row r="88" spans="1:15" ht="13.5">
      <c r="A88" s="15">
        <f>IF(LEN('個人種目'!B88)=1,'個人種目'!B88&amp;" ",'個人種目'!B88)</f>
        <v>0</v>
      </c>
      <c r="B88" s="15">
        <f>IF(LEN('個人種目'!C88)=1," "&amp;'個人種目'!C88,'個人種目'!C88)</f>
        <v>0</v>
      </c>
      <c r="C88" s="15" t="str">
        <f t="shared" si="5"/>
        <v>０　０</v>
      </c>
      <c r="D88" s="15" t="str">
        <f t="shared" si="6"/>
        <v>○</v>
      </c>
      <c r="E88" s="15">
        <f t="shared" si="7"/>
        <v>83</v>
      </c>
      <c r="F88" s="15" t="str">
        <f t="shared" si="8"/>
        <v>０　０@83</v>
      </c>
      <c r="G88" s="15" t="e">
        <f>ROUNDDOWN(YEARFRAC(DATE('個人種目'!G88,'個人種目'!H88,'個人種目'!I88),$B$1,3),0)</f>
        <v>#NUM!</v>
      </c>
      <c r="H88" s="15" t="e">
        <f t="shared" si="9"/>
        <v>#NUM!</v>
      </c>
      <c r="I88" s="15" t="e">
        <f>VLOOKUP('個人種目'!M88,'コード一覧'!$E$2:$F$6,2,FALSE)</f>
        <v>#N/A</v>
      </c>
      <c r="J88" s="15" t="e">
        <f>VLOOKUP('個人種目'!N88,'コード一覧'!$G$2:$I$4,2,FALSE)</f>
        <v>#N/A</v>
      </c>
      <c r="K88" s="15" t="str">
        <f>IF(LEN('個人種目'!O88)=0,"00",IF(LEN('個人種目'!O88)=1,"0"&amp;'個人種目'!O88,'個人種目'!O88))</f>
        <v>00</v>
      </c>
      <c r="L88" s="15" t="str">
        <f>IF(LEN('個人種目'!P88)=0,"00",IF(LEN('個人種目'!P88)=1,"0"&amp;'個人種目'!P88,'個人種目'!P88))</f>
        <v>00</v>
      </c>
      <c r="M88" s="15" t="str">
        <f>IF(LEN('個人種目'!Q88)=0,"00",IF(LEN('個人種目'!Q88)=1,"0"&amp;'個人種目'!Q88,'個人種目'!Q88))</f>
        <v>00</v>
      </c>
      <c r="O88" s="15" t="e">
        <f>DATEDIF(DATE('個人種目'!G88,'個人種目'!H88,'個人種目'!I88),$B$1+1,"Y")</f>
        <v>#NUM!</v>
      </c>
    </row>
    <row r="89" spans="1:15" ht="13.5">
      <c r="A89" s="15">
        <f>IF(LEN('個人種目'!B89)=1,'個人種目'!B89&amp;" ",'個人種目'!B89)</f>
        <v>0</v>
      </c>
      <c r="B89" s="15">
        <f>IF(LEN('個人種目'!C89)=1," "&amp;'個人種目'!C89,'個人種目'!C89)</f>
        <v>0</v>
      </c>
      <c r="C89" s="15" t="str">
        <f t="shared" si="5"/>
        <v>０　０</v>
      </c>
      <c r="D89" s="15" t="str">
        <f t="shared" si="6"/>
        <v>○</v>
      </c>
      <c r="E89" s="15">
        <f t="shared" si="7"/>
        <v>84</v>
      </c>
      <c r="F89" s="15" t="str">
        <f t="shared" si="8"/>
        <v>０　０@84</v>
      </c>
      <c r="G89" s="15" t="e">
        <f>ROUNDDOWN(YEARFRAC(DATE('個人種目'!G89,'個人種目'!H89,'個人種目'!I89),$B$1,3),0)</f>
        <v>#NUM!</v>
      </c>
      <c r="H89" s="15" t="e">
        <f t="shared" si="9"/>
        <v>#NUM!</v>
      </c>
      <c r="I89" s="15" t="e">
        <f>VLOOKUP('個人種目'!M89,'コード一覧'!$E$2:$F$6,2,FALSE)</f>
        <v>#N/A</v>
      </c>
      <c r="J89" s="15" t="e">
        <f>VLOOKUP('個人種目'!N89,'コード一覧'!$G$2:$I$4,2,FALSE)</f>
        <v>#N/A</v>
      </c>
      <c r="K89" s="15" t="str">
        <f>IF(LEN('個人種目'!O89)=0,"00",IF(LEN('個人種目'!O89)=1,"0"&amp;'個人種目'!O89,'個人種目'!O89))</f>
        <v>00</v>
      </c>
      <c r="L89" s="15" t="str">
        <f>IF(LEN('個人種目'!P89)=0,"00",IF(LEN('個人種目'!P89)=1,"0"&amp;'個人種目'!P89,'個人種目'!P89))</f>
        <v>00</v>
      </c>
      <c r="M89" s="15" t="str">
        <f>IF(LEN('個人種目'!Q89)=0,"00",IF(LEN('個人種目'!Q89)=1,"0"&amp;'個人種目'!Q89,'個人種目'!Q89))</f>
        <v>00</v>
      </c>
      <c r="O89" s="15" t="e">
        <f>DATEDIF(DATE('個人種目'!G89,'個人種目'!H89,'個人種目'!I89),$B$1+1,"Y")</f>
        <v>#NUM!</v>
      </c>
    </row>
    <row r="90" spans="1:15" ht="13.5">
      <c r="A90" s="15">
        <f>IF(LEN('個人種目'!B90)=1,'個人種目'!B90&amp;" ",'個人種目'!B90)</f>
        <v>0</v>
      </c>
      <c r="B90" s="15">
        <f>IF(LEN('個人種目'!C90)=1," "&amp;'個人種目'!C90,'個人種目'!C90)</f>
        <v>0</v>
      </c>
      <c r="C90" s="15" t="str">
        <f t="shared" si="5"/>
        <v>０　０</v>
      </c>
      <c r="D90" s="15" t="str">
        <f t="shared" si="6"/>
        <v>○</v>
      </c>
      <c r="E90" s="15">
        <f t="shared" si="7"/>
        <v>85</v>
      </c>
      <c r="F90" s="15" t="str">
        <f t="shared" si="8"/>
        <v>０　０@85</v>
      </c>
      <c r="G90" s="15" t="e">
        <f>ROUNDDOWN(YEARFRAC(DATE('個人種目'!G90,'個人種目'!H90,'個人種目'!I90),$B$1,3),0)</f>
        <v>#NUM!</v>
      </c>
      <c r="H90" s="15" t="e">
        <f t="shared" si="9"/>
        <v>#NUM!</v>
      </c>
      <c r="I90" s="15" t="e">
        <f>VLOOKUP('個人種目'!M90,'コード一覧'!$E$2:$F$6,2,FALSE)</f>
        <v>#N/A</v>
      </c>
      <c r="J90" s="15" t="e">
        <f>VLOOKUP('個人種目'!N90,'コード一覧'!$G$2:$I$4,2,FALSE)</f>
        <v>#N/A</v>
      </c>
      <c r="K90" s="15" t="str">
        <f>IF(LEN('個人種目'!O90)=0,"00",IF(LEN('個人種目'!O90)=1,"0"&amp;'個人種目'!O90,'個人種目'!O90))</f>
        <v>00</v>
      </c>
      <c r="L90" s="15" t="str">
        <f>IF(LEN('個人種目'!P90)=0,"00",IF(LEN('個人種目'!P90)=1,"0"&amp;'個人種目'!P90,'個人種目'!P90))</f>
        <v>00</v>
      </c>
      <c r="M90" s="15" t="str">
        <f>IF(LEN('個人種目'!Q90)=0,"00",IF(LEN('個人種目'!Q90)=1,"0"&amp;'個人種目'!Q90,'個人種目'!Q90))</f>
        <v>00</v>
      </c>
      <c r="O90" s="15" t="e">
        <f>DATEDIF(DATE('個人種目'!G90,'個人種目'!H90,'個人種目'!I90),$B$1+1,"Y")</f>
        <v>#NUM!</v>
      </c>
    </row>
    <row r="91" spans="1:15" ht="13.5">
      <c r="A91" s="15">
        <f>IF(LEN('個人種目'!B91)=1,'個人種目'!B91&amp;" ",'個人種目'!B91)</f>
        <v>0</v>
      </c>
      <c r="B91" s="15">
        <f>IF(LEN('個人種目'!C91)=1," "&amp;'個人種目'!C91,'個人種目'!C91)</f>
        <v>0</v>
      </c>
      <c r="C91" s="15" t="str">
        <f t="shared" si="5"/>
        <v>０　０</v>
      </c>
      <c r="D91" s="15" t="str">
        <f t="shared" si="6"/>
        <v>○</v>
      </c>
      <c r="E91" s="15">
        <f t="shared" si="7"/>
        <v>86</v>
      </c>
      <c r="F91" s="15" t="str">
        <f t="shared" si="8"/>
        <v>０　０@86</v>
      </c>
      <c r="G91" s="15" t="e">
        <f>ROUNDDOWN(YEARFRAC(DATE('個人種目'!G91,'個人種目'!H91,'個人種目'!I91),$B$1,3),0)</f>
        <v>#NUM!</v>
      </c>
      <c r="H91" s="15" t="e">
        <f t="shared" si="9"/>
        <v>#NUM!</v>
      </c>
      <c r="I91" s="15" t="e">
        <f>VLOOKUP('個人種目'!M91,'コード一覧'!$E$2:$F$6,2,FALSE)</f>
        <v>#N/A</v>
      </c>
      <c r="J91" s="15" t="e">
        <f>VLOOKUP('個人種目'!N91,'コード一覧'!$G$2:$I$4,2,FALSE)</f>
        <v>#N/A</v>
      </c>
      <c r="K91" s="15" t="str">
        <f>IF(LEN('個人種目'!O91)=0,"00",IF(LEN('個人種目'!O91)=1,"0"&amp;'個人種目'!O91,'個人種目'!O91))</f>
        <v>00</v>
      </c>
      <c r="L91" s="15" t="str">
        <f>IF(LEN('個人種目'!P91)=0,"00",IF(LEN('個人種目'!P91)=1,"0"&amp;'個人種目'!P91,'個人種目'!P91))</f>
        <v>00</v>
      </c>
      <c r="M91" s="15" t="str">
        <f>IF(LEN('個人種目'!Q91)=0,"00",IF(LEN('個人種目'!Q91)=1,"0"&amp;'個人種目'!Q91,'個人種目'!Q91))</f>
        <v>00</v>
      </c>
      <c r="O91" s="15" t="e">
        <f>DATEDIF(DATE('個人種目'!G91,'個人種目'!H91,'個人種目'!I91),$B$1+1,"Y")</f>
        <v>#NUM!</v>
      </c>
    </row>
    <row r="92" spans="1:15" ht="13.5">
      <c r="A92" s="15">
        <f>IF(LEN('個人種目'!B92)=1,'個人種目'!B92&amp;" ",'個人種目'!B92)</f>
        <v>0</v>
      </c>
      <c r="B92" s="15">
        <f>IF(LEN('個人種目'!C92)=1," "&amp;'個人種目'!C92,'個人種目'!C92)</f>
        <v>0</v>
      </c>
      <c r="C92" s="15" t="str">
        <f t="shared" si="5"/>
        <v>０　０</v>
      </c>
      <c r="D92" s="15" t="str">
        <f t="shared" si="6"/>
        <v>○</v>
      </c>
      <c r="E92" s="15">
        <f t="shared" si="7"/>
        <v>87</v>
      </c>
      <c r="F92" s="15" t="str">
        <f t="shared" si="8"/>
        <v>０　０@87</v>
      </c>
      <c r="G92" s="15" t="e">
        <f>ROUNDDOWN(YEARFRAC(DATE('個人種目'!G92,'個人種目'!H92,'個人種目'!I92),$B$1,3),0)</f>
        <v>#NUM!</v>
      </c>
      <c r="H92" s="15" t="e">
        <f t="shared" si="9"/>
        <v>#NUM!</v>
      </c>
      <c r="I92" s="15" t="e">
        <f>VLOOKUP('個人種目'!M92,'コード一覧'!$E$2:$F$6,2,FALSE)</f>
        <v>#N/A</v>
      </c>
      <c r="J92" s="15" t="e">
        <f>VLOOKUP('個人種目'!N92,'コード一覧'!$G$2:$I$4,2,FALSE)</f>
        <v>#N/A</v>
      </c>
      <c r="K92" s="15" t="str">
        <f>IF(LEN('個人種目'!O92)=0,"00",IF(LEN('個人種目'!O92)=1,"0"&amp;'個人種目'!O92,'個人種目'!O92))</f>
        <v>00</v>
      </c>
      <c r="L92" s="15" t="str">
        <f>IF(LEN('個人種目'!P92)=0,"00",IF(LEN('個人種目'!P92)=1,"0"&amp;'個人種目'!P92,'個人種目'!P92))</f>
        <v>00</v>
      </c>
      <c r="M92" s="15" t="str">
        <f>IF(LEN('個人種目'!Q92)=0,"00",IF(LEN('個人種目'!Q92)=1,"0"&amp;'個人種目'!Q92,'個人種目'!Q92))</f>
        <v>00</v>
      </c>
      <c r="O92" s="15" t="e">
        <f>DATEDIF(DATE('個人種目'!G92,'個人種目'!H92,'個人種目'!I92),$B$1+1,"Y")</f>
        <v>#NUM!</v>
      </c>
    </row>
    <row r="93" spans="1:15" ht="13.5">
      <c r="A93" s="15">
        <f>IF(LEN('個人種目'!B93)=1,'個人種目'!B93&amp;" ",'個人種目'!B93)</f>
        <v>0</v>
      </c>
      <c r="B93" s="15">
        <f>IF(LEN('個人種目'!C93)=1," "&amp;'個人種目'!C93,'個人種目'!C93)</f>
        <v>0</v>
      </c>
      <c r="C93" s="15" t="str">
        <f t="shared" si="5"/>
        <v>０　０</v>
      </c>
      <c r="D93" s="15" t="str">
        <f t="shared" si="6"/>
        <v>○</v>
      </c>
      <c r="E93" s="15">
        <f t="shared" si="7"/>
        <v>88</v>
      </c>
      <c r="F93" s="15" t="str">
        <f t="shared" si="8"/>
        <v>０　０@88</v>
      </c>
      <c r="G93" s="15" t="e">
        <f>ROUNDDOWN(YEARFRAC(DATE('個人種目'!G93,'個人種目'!H93,'個人種目'!I93),$B$1,3),0)</f>
        <v>#NUM!</v>
      </c>
      <c r="H93" s="15" t="e">
        <f t="shared" si="9"/>
        <v>#NUM!</v>
      </c>
      <c r="I93" s="15" t="e">
        <f>VLOOKUP('個人種目'!M93,'コード一覧'!$E$2:$F$6,2,FALSE)</f>
        <v>#N/A</v>
      </c>
      <c r="J93" s="15" t="e">
        <f>VLOOKUP('個人種目'!N93,'コード一覧'!$G$2:$I$4,2,FALSE)</f>
        <v>#N/A</v>
      </c>
      <c r="K93" s="15" t="str">
        <f>IF(LEN('個人種目'!O93)=0,"00",IF(LEN('個人種目'!O93)=1,"0"&amp;'個人種目'!O93,'個人種目'!O93))</f>
        <v>00</v>
      </c>
      <c r="L93" s="15" t="str">
        <f>IF(LEN('個人種目'!P93)=0,"00",IF(LEN('個人種目'!P93)=1,"0"&amp;'個人種目'!P93,'個人種目'!P93))</f>
        <v>00</v>
      </c>
      <c r="M93" s="15" t="str">
        <f>IF(LEN('個人種目'!Q93)=0,"00",IF(LEN('個人種目'!Q93)=1,"0"&amp;'個人種目'!Q93,'個人種目'!Q93))</f>
        <v>00</v>
      </c>
      <c r="O93" s="15" t="e">
        <f>DATEDIF(DATE('個人種目'!G93,'個人種目'!H93,'個人種目'!I93),$B$1+1,"Y")</f>
        <v>#NUM!</v>
      </c>
    </row>
    <row r="94" spans="1:15" ht="13.5">
      <c r="A94" s="15">
        <f>IF(LEN('個人種目'!B94)=1,'個人種目'!B94&amp;" ",'個人種目'!B94)</f>
        <v>0</v>
      </c>
      <c r="B94" s="15">
        <f>IF(LEN('個人種目'!C94)=1," "&amp;'個人種目'!C94,'個人種目'!C94)</f>
        <v>0</v>
      </c>
      <c r="C94" s="15" t="str">
        <f t="shared" si="5"/>
        <v>０　０</v>
      </c>
      <c r="D94" s="15" t="str">
        <f t="shared" si="6"/>
        <v>○</v>
      </c>
      <c r="E94" s="15">
        <f t="shared" si="7"/>
        <v>89</v>
      </c>
      <c r="F94" s="15" t="str">
        <f t="shared" si="8"/>
        <v>０　０@89</v>
      </c>
      <c r="G94" s="15" t="e">
        <f>ROUNDDOWN(YEARFRAC(DATE('個人種目'!G94,'個人種目'!H94,'個人種目'!I94),$B$1,3),0)</f>
        <v>#NUM!</v>
      </c>
      <c r="H94" s="15" t="e">
        <f t="shared" si="9"/>
        <v>#NUM!</v>
      </c>
      <c r="I94" s="15" t="e">
        <f>VLOOKUP('個人種目'!M94,'コード一覧'!$E$2:$F$6,2,FALSE)</f>
        <v>#N/A</v>
      </c>
      <c r="J94" s="15" t="e">
        <f>VLOOKUP('個人種目'!N94,'コード一覧'!$G$2:$I$4,2,FALSE)</f>
        <v>#N/A</v>
      </c>
      <c r="K94" s="15" t="str">
        <f>IF(LEN('個人種目'!O94)=0,"00",IF(LEN('個人種目'!O94)=1,"0"&amp;'個人種目'!O94,'個人種目'!O94))</f>
        <v>00</v>
      </c>
      <c r="L94" s="15" t="str">
        <f>IF(LEN('個人種目'!P94)=0,"00",IF(LEN('個人種目'!P94)=1,"0"&amp;'個人種目'!P94,'個人種目'!P94))</f>
        <v>00</v>
      </c>
      <c r="M94" s="15" t="str">
        <f>IF(LEN('個人種目'!Q94)=0,"00",IF(LEN('個人種目'!Q94)=1,"0"&amp;'個人種目'!Q94,'個人種目'!Q94))</f>
        <v>00</v>
      </c>
      <c r="O94" s="15" t="e">
        <f>DATEDIF(DATE('個人種目'!G94,'個人種目'!H94,'個人種目'!I94),$B$1+1,"Y")</f>
        <v>#NUM!</v>
      </c>
    </row>
    <row r="95" spans="1:15" ht="13.5">
      <c r="A95" s="15">
        <f>IF(LEN('個人種目'!B95)=1,'個人種目'!B95&amp;" ",'個人種目'!B95)</f>
        <v>0</v>
      </c>
      <c r="B95" s="15">
        <f>IF(LEN('個人種目'!C95)=1," "&amp;'個人種目'!C95,'個人種目'!C95)</f>
        <v>0</v>
      </c>
      <c r="C95" s="15" t="str">
        <f t="shared" si="5"/>
        <v>０　０</v>
      </c>
      <c r="D95" s="15" t="str">
        <f t="shared" si="6"/>
        <v>○</v>
      </c>
      <c r="E95" s="15">
        <f t="shared" si="7"/>
        <v>90</v>
      </c>
      <c r="F95" s="15" t="str">
        <f t="shared" si="8"/>
        <v>０　０@90</v>
      </c>
      <c r="G95" s="15" t="e">
        <f>ROUNDDOWN(YEARFRAC(DATE('個人種目'!G95,'個人種目'!H95,'個人種目'!I95),$B$1,3),0)</f>
        <v>#NUM!</v>
      </c>
      <c r="H95" s="15" t="e">
        <f t="shared" si="9"/>
        <v>#NUM!</v>
      </c>
      <c r="I95" s="15" t="e">
        <f>VLOOKUP('個人種目'!M95,'コード一覧'!$E$2:$F$6,2,FALSE)</f>
        <v>#N/A</v>
      </c>
      <c r="J95" s="15" t="e">
        <f>VLOOKUP('個人種目'!N95,'コード一覧'!$G$2:$I$4,2,FALSE)</f>
        <v>#N/A</v>
      </c>
      <c r="K95" s="15" t="str">
        <f>IF(LEN('個人種目'!O95)=0,"00",IF(LEN('個人種目'!O95)=1,"0"&amp;'個人種目'!O95,'個人種目'!O95))</f>
        <v>00</v>
      </c>
      <c r="L95" s="15" t="str">
        <f>IF(LEN('個人種目'!P95)=0,"00",IF(LEN('個人種目'!P95)=1,"0"&amp;'個人種目'!P95,'個人種目'!P95))</f>
        <v>00</v>
      </c>
      <c r="M95" s="15" t="str">
        <f>IF(LEN('個人種目'!Q95)=0,"00",IF(LEN('個人種目'!Q95)=1,"0"&amp;'個人種目'!Q95,'個人種目'!Q95))</f>
        <v>00</v>
      </c>
      <c r="O95" s="15" t="e">
        <f>DATEDIF(DATE('個人種目'!G95,'個人種目'!H95,'個人種目'!I95),$B$1+1,"Y")</f>
        <v>#NUM!</v>
      </c>
    </row>
    <row r="96" spans="1:15" ht="13.5">
      <c r="A96" s="15">
        <f>IF(LEN('個人種目'!B96)=1,'個人種目'!B96&amp;" ",'個人種目'!B96)</f>
        <v>0</v>
      </c>
      <c r="B96" s="15">
        <f>IF(LEN('個人種目'!C96)=1," "&amp;'個人種目'!C96,'個人種目'!C96)</f>
        <v>0</v>
      </c>
      <c r="C96" s="15" t="str">
        <f t="shared" si="5"/>
        <v>０　０</v>
      </c>
      <c r="D96" s="15" t="str">
        <f t="shared" si="6"/>
        <v>○</v>
      </c>
      <c r="E96" s="15">
        <f t="shared" si="7"/>
        <v>91</v>
      </c>
      <c r="F96" s="15" t="str">
        <f t="shared" si="8"/>
        <v>０　０@91</v>
      </c>
      <c r="G96" s="15" t="e">
        <f>ROUNDDOWN(YEARFRAC(DATE('個人種目'!G96,'個人種目'!H96,'個人種目'!I96),$B$1,3),0)</f>
        <v>#NUM!</v>
      </c>
      <c r="H96" s="15" t="e">
        <f t="shared" si="9"/>
        <v>#NUM!</v>
      </c>
      <c r="I96" s="15" t="e">
        <f>VLOOKUP('個人種目'!M96,'コード一覧'!$E$2:$F$6,2,FALSE)</f>
        <v>#N/A</v>
      </c>
      <c r="J96" s="15" t="e">
        <f>VLOOKUP('個人種目'!N96,'コード一覧'!$G$2:$I$4,2,FALSE)</f>
        <v>#N/A</v>
      </c>
      <c r="K96" s="15" t="str">
        <f>IF(LEN('個人種目'!O96)=0,"00",IF(LEN('個人種目'!O96)=1,"0"&amp;'個人種目'!O96,'個人種目'!O96))</f>
        <v>00</v>
      </c>
      <c r="L96" s="15" t="str">
        <f>IF(LEN('個人種目'!P96)=0,"00",IF(LEN('個人種目'!P96)=1,"0"&amp;'個人種目'!P96,'個人種目'!P96))</f>
        <v>00</v>
      </c>
      <c r="M96" s="15" t="str">
        <f>IF(LEN('個人種目'!Q96)=0,"00",IF(LEN('個人種目'!Q96)=1,"0"&amp;'個人種目'!Q96,'個人種目'!Q96))</f>
        <v>00</v>
      </c>
      <c r="O96" s="15" t="e">
        <f>DATEDIF(DATE('個人種目'!G96,'個人種目'!H96,'個人種目'!I96),$B$1+1,"Y")</f>
        <v>#NUM!</v>
      </c>
    </row>
    <row r="97" spans="1:15" ht="13.5">
      <c r="A97" s="15">
        <f>IF(LEN('個人種目'!B97)=1,'個人種目'!B97&amp;" ",'個人種目'!B97)</f>
        <v>0</v>
      </c>
      <c r="B97" s="15">
        <f>IF(LEN('個人種目'!C97)=1," "&amp;'個人種目'!C97,'個人種目'!C97)</f>
        <v>0</v>
      </c>
      <c r="C97" s="15" t="str">
        <f t="shared" si="5"/>
        <v>０　０</v>
      </c>
      <c r="D97" s="15" t="str">
        <f t="shared" si="6"/>
        <v>○</v>
      </c>
      <c r="E97" s="15">
        <f t="shared" si="7"/>
        <v>92</v>
      </c>
      <c r="F97" s="15" t="str">
        <f t="shared" si="8"/>
        <v>０　０@92</v>
      </c>
      <c r="G97" s="15" t="e">
        <f>ROUNDDOWN(YEARFRAC(DATE('個人種目'!G97,'個人種目'!H97,'個人種目'!I97),$B$1,3),0)</f>
        <v>#NUM!</v>
      </c>
      <c r="H97" s="15" t="e">
        <f t="shared" si="9"/>
        <v>#NUM!</v>
      </c>
      <c r="I97" s="15" t="e">
        <f>VLOOKUP('個人種目'!M97,'コード一覧'!$E$2:$F$6,2,FALSE)</f>
        <v>#N/A</v>
      </c>
      <c r="J97" s="15" t="e">
        <f>VLOOKUP('個人種目'!N97,'コード一覧'!$G$2:$I$4,2,FALSE)</f>
        <v>#N/A</v>
      </c>
      <c r="K97" s="15" t="str">
        <f>IF(LEN('個人種目'!O97)=0,"00",IF(LEN('個人種目'!O97)=1,"0"&amp;'個人種目'!O97,'個人種目'!O97))</f>
        <v>00</v>
      </c>
      <c r="L97" s="15" t="str">
        <f>IF(LEN('個人種目'!P97)=0,"00",IF(LEN('個人種目'!P97)=1,"0"&amp;'個人種目'!P97,'個人種目'!P97))</f>
        <v>00</v>
      </c>
      <c r="M97" s="15" t="str">
        <f>IF(LEN('個人種目'!Q97)=0,"00",IF(LEN('個人種目'!Q97)=1,"0"&amp;'個人種目'!Q97,'個人種目'!Q97))</f>
        <v>00</v>
      </c>
      <c r="O97" s="15" t="e">
        <f>DATEDIF(DATE('個人種目'!G97,'個人種目'!H97,'個人種目'!I97),$B$1+1,"Y")</f>
        <v>#NUM!</v>
      </c>
    </row>
    <row r="98" spans="1:15" ht="13.5">
      <c r="A98" s="15">
        <f>IF(LEN('個人種目'!B98)=1,'個人種目'!B98&amp;" ",'個人種目'!B98)</f>
        <v>0</v>
      </c>
      <c r="B98" s="15">
        <f>IF(LEN('個人種目'!C98)=1," "&amp;'個人種目'!C98,'個人種目'!C98)</f>
        <v>0</v>
      </c>
      <c r="C98" s="15" t="str">
        <f t="shared" si="5"/>
        <v>０　０</v>
      </c>
      <c r="D98" s="15" t="str">
        <f t="shared" si="6"/>
        <v>○</v>
      </c>
      <c r="E98" s="15">
        <f t="shared" si="7"/>
        <v>93</v>
      </c>
      <c r="F98" s="15" t="str">
        <f t="shared" si="8"/>
        <v>０　０@93</v>
      </c>
      <c r="G98" s="15" t="e">
        <f>ROUNDDOWN(YEARFRAC(DATE('個人種目'!G98,'個人種目'!H98,'個人種目'!I98),$B$1,3),0)</f>
        <v>#NUM!</v>
      </c>
      <c r="H98" s="15" t="e">
        <f t="shared" si="9"/>
        <v>#NUM!</v>
      </c>
      <c r="I98" s="15" t="e">
        <f>VLOOKUP('個人種目'!M98,'コード一覧'!$E$2:$F$6,2,FALSE)</f>
        <v>#N/A</v>
      </c>
      <c r="J98" s="15" t="e">
        <f>VLOOKUP('個人種目'!N98,'コード一覧'!$G$2:$I$4,2,FALSE)</f>
        <v>#N/A</v>
      </c>
      <c r="K98" s="15" t="str">
        <f>IF(LEN('個人種目'!O98)=0,"00",IF(LEN('個人種目'!O98)=1,"0"&amp;'個人種目'!O98,'個人種目'!O98))</f>
        <v>00</v>
      </c>
      <c r="L98" s="15" t="str">
        <f>IF(LEN('個人種目'!P98)=0,"00",IF(LEN('個人種目'!P98)=1,"0"&amp;'個人種目'!P98,'個人種目'!P98))</f>
        <v>00</v>
      </c>
      <c r="M98" s="15" t="str">
        <f>IF(LEN('個人種目'!Q98)=0,"00",IF(LEN('個人種目'!Q98)=1,"0"&amp;'個人種目'!Q98,'個人種目'!Q98))</f>
        <v>00</v>
      </c>
      <c r="O98" s="15" t="e">
        <f>DATEDIF(DATE('個人種目'!G98,'個人種目'!H98,'個人種目'!I98),$B$1+1,"Y")</f>
        <v>#NUM!</v>
      </c>
    </row>
    <row r="99" spans="1:15" ht="13.5">
      <c r="A99" s="15">
        <f>IF(LEN('個人種目'!B99)=1,'個人種目'!B99&amp;" ",'個人種目'!B99)</f>
        <v>0</v>
      </c>
      <c r="B99" s="15">
        <f>IF(LEN('個人種目'!C99)=1," "&amp;'個人種目'!C99,'個人種目'!C99)</f>
        <v>0</v>
      </c>
      <c r="C99" s="15" t="str">
        <f t="shared" si="5"/>
        <v>０　０</v>
      </c>
      <c r="D99" s="15" t="str">
        <f t="shared" si="6"/>
        <v>○</v>
      </c>
      <c r="E99" s="15">
        <f t="shared" si="7"/>
        <v>94</v>
      </c>
      <c r="F99" s="15" t="str">
        <f t="shared" si="8"/>
        <v>０　０@94</v>
      </c>
      <c r="G99" s="15" t="e">
        <f>ROUNDDOWN(YEARFRAC(DATE('個人種目'!G99,'個人種目'!H99,'個人種目'!I99),$B$1,3),0)</f>
        <v>#NUM!</v>
      </c>
      <c r="H99" s="15" t="e">
        <f t="shared" si="9"/>
        <v>#NUM!</v>
      </c>
      <c r="I99" s="15" t="e">
        <f>VLOOKUP('個人種目'!M99,'コード一覧'!$E$2:$F$6,2,FALSE)</f>
        <v>#N/A</v>
      </c>
      <c r="J99" s="15" t="e">
        <f>VLOOKUP('個人種目'!N99,'コード一覧'!$G$2:$I$4,2,FALSE)</f>
        <v>#N/A</v>
      </c>
      <c r="K99" s="15" t="str">
        <f>IF(LEN('個人種目'!O99)=0,"00",IF(LEN('個人種目'!O99)=1,"0"&amp;'個人種目'!O99,'個人種目'!O99))</f>
        <v>00</v>
      </c>
      <c r="L99" s="15" t="str">
        <f>IF(LEN('個人種目'!P99)=0,"00",IF(LEN('個人種目'!P99)=1,"0"&amp;'個人種目'!P99,'個人種目'!P99))</f>
        <v>00</v>
      </c>
      <c r="M99" s="15" t="str">
        <f>IF(LEN('個人種目'!Q99)=0,"00",IF(LEN('個人種目'!Q99)=1,"0"&amp;'個人種目'!Q99,'個人種目'!Q99))</f>
        <v>00</v>
      </c>
      <c r="O99" s="15" t="e">
        <f>DATEDIF(DATE('個人種目'!G99,'個人種目'!H99,'個人種目'!I99),$B$1+1,"Y")</f>
        <v>#NUM!</v>
      </c>
    </row>
    <row r="100" spans="1:15" ht="13.5">
      <c r="A100" s="15">
        <f>IF(LEN('個人種目'!B100)=1,'個人種目'!B100&amp;" ",'個人種目'!B100)</f>
        <v>0</v>
      </c>
      <c r="B100" s="15">
        <f>IF(LEN('個人種目'!C100)=1," "&amp;'個人種目'!C100,'個人種目'!C100)</f>
        <v>0</v>
      </c>
      <c r="C100" s="15" t="str">
        <f t="shared" si="5"/>
        <v>０　０</v>
      </c>
      <c r="D100" s="15" t="str">
        <f t="shared" si="6"/>
        <v>○</v>
      </c>
      <c r="E100" s="15">
        <f t="shared" si="7"/>
        <v>95</v>
      </c>
      <c r="F100" s="15" t="str">
        <f t="shared" si="8"/>
        <v>０　０@95</v>
      </c>
      <c r="G100" s="15" t="e">
        <f>ROUNDDOWN(YEARFRAC(DATE('個人種目'!G100,'個人種目'!H100,'個人種目'!I100),$B$1,3),0)</f>
        <v>#NUM!</v>
      </c>
      <c r="H100" s="15" t="e">
        <f t="shared" si="9"/>
        <v>#NUM!</v>
      </c>
      <c r="I100" s="15" t="e">
        <f>VLOOKUP('個人種目'!M100,'コード一覧'!$E$2:$F$6,2,FALSE)</f>
        <v>#N/A</v>
      </c>
      <c r="J100" s="15" t="e">
        <f>VLOOKUP('個人種目'!N100,'コード一覧'!$G$2:$I$4,2,FALSE)</f>
        <v>#N/A</v>
      </c>
      <c r="K100" s="15" t="str">
        <f>IF(LEN('個人種目'!O100)=0,"00",IF(LEN('個人種目'!O100)=1,"0"&amp;'個人種目'!O100,'個人種目'!O100))</f>
        <v>00</v>
      </c>
      <c r="L100" s="15" t="str">
        <f>IF(LEN('個人種目'!P100)=0,"00",IF(LEN('個人種目'!P100)=1,"0"&amp;'個人種目'!P100,'個人種目'!P100))</f>
        <v>00</v>
      </c>
      <c r="M100" s="15" t="str">
        <f>IF(LEN('個人種目'!Q100)=0,"00",IF(LEN('個人種目'!Q100)=1,"0"&amp;'個人種目'!Q100,'個人種目'!Q100))</f>
        <v>00</v>
      </c>
      <c r="O100" s="15" t="e">
        <f>DATEDIF(DATE('個人種目'!G100,'個人種目'!H100,'個人種目'!I100),$B$1+1,"Y")</f>
        <v>#NUM!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6:C100"/>
  <sheetViews>
    <sheetView zoomScalePageLayoutView="0" workbookViewId="0" topLeftCell="A1">
      <selection activeCell="H1" sqref="H1:J1"/>
    </sheetView>
  </sheetViews>
  <sheetFormatPr defaultColWidth="9.140625" defaultRowHeight="15"/>
  <cols>
    <col min="1" max="16384" width="9.00390625" style="15" customWidth="1"/>
  </cols>
  <sheetData>
    <row r="6" spans="1:3" ht="13.5">
      <c r="A6" s="15" t="str">
        <f>IF(LEN('リレー種目'!H7)=0,"00",IF(LEN('リレー種目'!H7)=1,"0"&amp;'リレー種目'!H7,'リレー種目'!H7))</f>
        <v>00</v>
      </c>
      <c r="B6" s="15" t="str">
        <f>IF(LEN('リレー種目'!I7)=0,"00",IF(LEN('リレー種目'!I7)=1,"0"&amp;'リレー種目'!I7,'リレー種目'!I7))</f>
        <v>00</v>
      </c>
      <c r="C6" s="15" t="str">
        <f>IF(LEN('リレー種目'!J7)=0,"00",IF(LEN('リレー種目'!J7)=1,"0"&amp;'リレー種目'!J7,'リレー種目'!J7))</f>
        <v>00</v>
      </c>
    </row>
    <row r="7" spans="1:3" ht="13.5">
      <c r="A7" s="15" t="str">
        <f>IF(LEN('リレー種目'!H8)=0,"00",IF(LEN('リレー種目'!H8)=1,"0"&amp;'リレー種目'!H8,'リレー種目'!H8))</f>
        <v>00</v>
      </c>
      <c r="B7" s="15" t="str">
        <f>IF(LEN('リレー種目'!I8)=0,"00",IF(LEN('リレー種目'!I8)=1,"0"&amp;'リレー種目'!I8,'リレー種目'!I8))</f>
        <v>00</v>
      </c>
      <c r="C7" s="15" t="str">
        <f>IF(LEN('リレー種目'!J8)=0,"00",IF(LEN('リレー種目'!J8)=1,"0"&amp;'リレー種目'!J8,'リレー種目'!J8))</f>
        <v>00</v>
      </c>
    </row>
    <row r="8" spans="1:3" ht="13.5">
      <c r="A8" s="15" t="str">
        <f>IF(LEN('リレー種目'!H9)=0,"00",IF(LEN('リレー種目'!H9)=1,"0"&amp;'リレー種目'!H9,'リレー種目'!H9))</f>
        <v>00</v>
      </c>
      <c r="B8" s="15" t="str">
        <f>IF(LEN('リレー種目'!I9)=0,"00",IF(LEN('リレー種目'!I9)=1,"0"&amp;'リレー種目'!I9,'リレー種目'!I9))</f>
        <v>00</v>
      </c>
      <c r="C8" s="15" t="str">
        <f>IF(LEN('リレー種目'!J9)=0,"00",IF(LEN('リレー種目'!J9)=1,"0"&amp;'リレー種目'!J9,'リレー種目'!J9))</f>
        <v>00</v>
      </c>
    </row>
    <row r="9" spans="1:3" ht="13.5">
      <c r="A9" s="15" t="str">
        <f>IF(LEN('リレー種目'!H10)=0,"00",IF(LEN('リレー種目'!H10)=1,"0"&amp;'リレー種目'!H10,'リレー種目'!H10))</f>
        <v>00</v>
      </c>
      <c r="B9" s="15" t="str">
        <f>IF(LEN('リレー種目'!I10)=0,"00",IF(LEN('リレー種目'!I10)=1,"0"&amp;'リレー種目'!I10,'リレー種目'!I10))</f>
        <v>00</v>
      </c>
      <c r="C9" s="15" t="str">
        <f>IF(LEN('リレー種目'!J10)=0,"00",IF(LEN('リレー種目'!J10)=1,"0"&amp;'リレー種目'!J10,'リレー種目'!J10))</f>
        <v>00</v>
      </c>
    </row>
    <row r="10" spans="1:3" ht="13.5">
      <c r="A10" s="15" t="str">
        <f>IF(LEN('リレー種目'!H11)=0,"00",IF(LEN('リレー種目'!H11)=1,"0"&amp;'リレー種目'!H11,'リレー種目'!H11))</f>
        <v>00</v>
      </c>
      <c r="B10" s="15" t="str">
        <f>IF(LEN('リレー種目'!I11)=0,"00",IF(LEN('リレー種目'!I11)=1,"0"&amp;'リレー種目'!I11,'リレー種目'!I11))</f>
        <v>00</v>
      </c>
      <c r="C10" s="15" t="str">
        <f>IF(LEN('リレー種目'!J11)=0,"00",IF(LEN('リレー種目'!J11)=1,"0"&amp;'リレー種目'!J11,'リレー種目'!J11))</f>
        <v>00</v>
      </c>
    </row>
    <row r="11" spans="1:3" ht="13.5">
      <c r="A11" s="15" t="str">
        <f>IF(LEN('リレー種目'!H12)=0,"00",IF(LEN('リレー種目'!H12)=1,"0"&amp;'リレー種目'!H12,'リレー種目'!H12))</f>
        <v>00</v>
      </c>
      <c r="B11" s="15" t="str">
        <f>IF(LEN('リレー種目'!I12)=0,"00",IF(LEN('リレー種目'!I12)=1,"0"&amp;'リレー種目'!I12,'リレー種目'!I12))</f>
        <v>00</v>
      </c>
      <c r="C11" s="15" t="str">
        <f>IF(LEN('リレー種目'!J12)=0,"00",IF(LEN('リレー種目'!J12)=1,"0"&amp;'リレー種目'!J12,'リレー種目'!J12))</f>
        <v>00</v>
      </c>
    </row>
    <row r="12" spans="1:3" ht="13.5">
      <c r="A12" s="15" t="str">
        <f>IF(LEN('リレー種目'!H13)=0,"00",IF(LEN('リレー種目'!H13)=1,"0"&amp;'リレー種目'!H13,'リレー種目'!H13))</f>
        <v>00</v>
      </c>
      <c r="B12" s="15" t="str">
        <f>IF(LEN('リレー種目'!I13)=0,"00",IF(LEN('リレー種目'!I13)=1,"0"&amp;'リレー種目'!I13,'リレー種目'!I13))</f>
        <v>00</v>
      </c>
      <c r="C12" s="15" t="str">
        <f>IF(LEN('リレー種目'!J13)=0,"00",IF(LEN('リレー種目'!J13)=1,"0"&amp;'リレー種目'!J13,'リレー種目'!J13))</f>
        <v>00</v>
      </c>
    </row>
    <row r="13" spans="1:3" ht="13.5">
      <c r="A13" s="15" t="str">
        <f>IF(LEN('リレー種目'!H14)=0,"00",IF(LEN('リレー種目'!H14)=1,"0"&amp;'リレー種目'!H14,'リレー種目'!H14))</f>
        <v>00</v>
      </c>
      <c r="B13" s="15" t="str">
        <f>IF(LEN('リレー種目'!I14)=0,"00",IF(LEN('リレー種目'!I14)=1,"0"&amp;'リレー種目'!I14,'リレー種目'!I14))</f>
        <v>00</v>
      </c>
      <c r="C13" s="15" t="str">
        <f>IF(LEN('リレー種目'!J14)=0,"00",IF(LEN('リレー種目'!J14)=1,"0"&amp;'リレー種目'!J14,'リレー種目'!J14))</f>
        <v>00</v>
      </c>
    </row>
    <row r="14" spans="1:3" ht="13.5">
      <c r="A14" s="15" t="str">
        <f>IF(LEN('リレー種目'!H15)=0,"00",IF(LEN('リレー種目'!H15)=1,"0"&amp;'リレー種目'!H15,'リレー種目'!H15))</f>
        <v>00</v>
      </c>
      <c r="B14" s="15" t="str">
        <f>IF(LEN('リレー種目'!I15)=0,"00",IF(LEN('リレー種目'!I15)=1,"0"&amp;'リレー種目'!I15,'リレー種目'!I15))</f>
        <v>00</v>
      </c>
      <c r="C14" s="15" t="str">
        <f>IF(LEN('リレー種目'!J15)=0,"00",IF(LEN('リレー種目'!J15)=1,"0"&amp;'リレー種目'!J15,'リレー種目'!J15))</f>
        <v>00</v>
      </c>
    </row>
    <row r="15" spans="1:3" ht="13.5">
      <c r="A15" s="15" t="str">
        <f>IF(LEN('リレー種目'!H16)=0,"00",IF(LEN('リレー種目'!H16)=1,"0"&amp;'リレー種目'!H16,'リレー種目'!H16))</f>
        <v>00</v>
      </c>
      <c r="B15" s="15" t="str">
        <f>IF(LEN('リレー種目'!I16)=0,"00",IF(LEN('リレー種目'!I16)=1,"0"&amp;'リレー種目'!I16,'リレー種目'!I16))</f>
        <v>00</v>
      </c>
      <c r="C15" s="15" t="str">
        <f>IF(LEN('リレー種目'!J16)=0,"00",IF(LEN('リレー種目'!J16)=1,"0"&amp;'リレー種目'!J16,'リレー種目'!J16))</f>
        <v>00</v>
      </c>
    </row>
    <row r="16" spans="1:3" ht="13.5">
      <c r="A16" s="15" t="str">
        <f>IF(LEN('リレー種目'!H17)=0,"00",IF(LEN('リレー種目'!H17)=1,"0"&amp;'リレー種目'!H17,'リレー種目'!H17))</f>
        <v>00</v>
      </c>
      <c r="B16" s="15" t="str">
        <f>IF(LEN('リレー種目'!I17)=0,"00",IF(LEN('リレー種目'!I17)=1,"0"&amp;'リレー種目'!I17,'リレー種目'!I17))</f>
        <v>00</v>
      </c>
      <c r="C16" s="15" t="str">
        <f>IF(LEN('リレー種目'!J17)=0,"00",IF(LEN('リレー種目'!J17)=1,"0"&amp;'リレー種目'!J17,'リレー種目'!J17))</f>
        <v>00</v>
      </c>
    </row>
    <row r="17" spans="1:3" ht="13.5">
      <c r="A17" s="15" t="str">
        <f>IF(LEN('リレー種目'!H18)=0,"00",IF(LEN('リレー種目'!H18)=1,"0"&amp;'リレー種目'!H18,'リレー種目'!H18))</f>
        <v>00</v>
      </c>
      <c r="B17" s="15" t="str">
        <f>IF(LEN('リレー種目'!I18)=0,"00",IF(LEN('リレー種目'!I18)=1,"0"&amp;'リレー種目'!I18,'リレー種目'!I18))</f>
        <v>00</v>
      </c>
      <c r="C17" s="15" t="str">
        <f>IF(LEN('リレー種目'!J18)=0,"00",IF(LEN('リレー種目'!J18)=1,"0"&amp;'リレー種目'!J18,'リレー種目'!J18))</f>
        <v>00</v>
      </c>
    </row>
    <row r="18" spans="1:3" ht="13.5">
      <c r="A18" s="15" t="str">
        <f>IF(LEN('リレー種目'!H19)=0,"00",IF(LEN('リレー種目'!H19)=1,"0"&amp;'リレー種目'!H19,'リレー種目'!H19))</f>
        <v>00</v>
      </c>
      <c r="B18" s="15" t="str">
        <f>IF(LEN('リレー種目'!I19)=0,"00",IF(LEN('リレー種目'!I19)=1,"0"&amp;'リレー種目'!I19,'リレー種目'!I19))</f>
        <v>00</v>
      </c>
      <c r="C18" s="15" t="str">
        <f>IF(LEN('リレー種目'!J19)=0,"00",IF(LEN('リレー種目'!J19)=1,"0"&amp;'リレー種目'!J19,'リレー種目'!J19))</f>
        <v>00</v>
      </c>
    </row>
    <row r="19" spans="1:3" ht="13.5">
      <c r="A19" s="15" t="str">
        <f>IF(LEN('リレー種目'!H20)=0,"00",IF(LEN('リレー種目'!H20)=1,"0"&amp;'リレー種目'!H20,'リレー種目'!H20))</f>
        <v>00</v>
      </c>
      <c r="B19" s="15" t="str">
        <f>IF(LEN('リレー種目'!I20)=0,"00",IF(LEN('リレー種目'!I20)=1,"0"&amp;'リレー種目'!I20,'リレー種目'!I20))</f>
        <v>00</v>
      </c>
      <c r="C19" s="15" t="str">
        <f>IF(LEN('リレー種目'!J20)=0,"00",IF(LEN('リレー種目'!J20)=1,"0"&amp;'リレー種目'!J20,'リレー種目'!J20))</f>
        <v>00</v>
      </c>
    </row>
    <row r="20" spans="1:3" ht="13.5">
      <c r="A20" s="15" t="str">
        <f>IF(LEN('リレー種目'!H21)=0,"00",IF(LEN('リレー種目'!H21)=1,"0"&amp;'リレー種目'!H21,'リレー種目'!H21))</f>
        <v>00</v>
      </c>
      <c r="B20" s="15" t="str">
        <f>IF(LEN('リレー種目'!I21)=0,"00",IF(LEN('リレー種目'!I21)=1,"0"&amp;'リレー種目'!I21,'リレー種目'!I21))</f>
        <v>00</v>
      </c>
      <c r="C20" s="15" t="str">
        <f>IF(LEN('リレー種目'!J21)=0,"00",IF(LEN('リレー種目'!J21)=1,"0"&amp;'リレー種目'!J21,'リレー種目'!J21))</f>
        <v>00</v>
      </c>
    </row>
    <row r="21" spans="1:3" ht="13.5">
      <c r="A21" s="15" t="str">
        <f>IF(LEN('リレー種目'!H22)=0,"00",IF(LEN('リレー種目'!H22)=1,"0"&amp;'リレー種目'!H22,'リレー種目'!H22))</f>
        <v>00</v>
      </c>
      <c r="B21" s="15" t="str">
        <f>IF(LEN('リレー種目'!I22)=0,"00",IF(LEN('リレー種目'!I22)=1,"0"&amp;'リレー種目'!I22,'リレー種目'!I22))</f>
        <v>00</v>
      </c>
      <c r="C21" s="15" t="str">
        <f>IF(LEN('リレー種目'!J22)=0,"00",IF(LEN('リレー種目'!J22)=1,"0"&amp;'リレー種目'!J22,'リレー種目'!J22))</f>
        <v>00</v>
      </c>
    </row>
    <row r="22" spans="1:3" ht="13.5">
      <c r="A22" s="15" t="str">
        <f>IF(LEN('リレー種目'!H23)=0,"00",IF(LEN('リレー種目'!H23)=1,"0"&amp;'リレー種目'!H23,'リレー種目'!H23))</f>
        <v>00</v>
      </c>
      <c r="B22" s="15" t="str">
        <f>IF(LEN('リレー種目'!I23)=0,"00",IF(LEN('リレー種目'!I23)=1,"0"&amp;'リレー種目'!I23,'リレー種目'!I23))</f>
        <v>00</v>
      </c>
      <c r="C22" s="15" t="str">
        <f>IF(LEN('リレー種目'!J23)=0,"00",IF(LEN('リレー種目'!J23)=1,"0"&amp;'リレー種目'!J23,'リレー種目'!J23))</f>
        <v>00</v>
      </c>
    </row>
    <row r="23" spans="1:3" ht="13.5">
      <c r="A23" s="15" t="str">
        <f>IF(LEN('リレー種目'!H24)=0,"00",IF(LEN('リレー種目'!H24)=1,"0"&amp;'リレー種目'!H24,'リレー種目'!H24))</f>
        <v>00</v>
      </c>
      <c r="B23" s="15" t="str">
        <f>IF(LEN('リレー種目'!I24)=0,"00",IF(LEN('リレー種目'!I24)=1,"0"&amp;'リレー種目'!I24,'リレー種目'!I24))</f>
        <v>00</v>
      </c>
      <c r="C23" s="15" t="str">
        <f>IF(LEN('リレー種目'!J24)=0,"00",IF(LEN('リレー種目'!J24)=1,"0"&amp;'リレー種目'!J24,'リレー種目'!J24))</f>
        <v>00</v>
      </c>
    </row>
    <row r="24" spans="1:3" ht="13.5">
      <c r="A24" s="15" t="str">
        <f>IF(LEN('リレー種目'!H25)=0,"00",IF(LEN('リレー種目'!H25)=1,"0"&amp;'リレー種目'!H25,'リレー種目'!H25))</f>
        <v>00</v>
      </c>
      <c r="B24" s="15" t="str">
        <f>IF(LEN('リレー種目'!I25)=0,"00",IF(LEN('リレー種目'!I25)=1,"0"&amp;'リレー種目'!I25,'リレー種目'!I25))</f>
        <v>00</v>
      </c>
      <c r="C24" s="15" t="str">
        <f>IF(LEN('リレー種目'!J25)=0,"00",IF(LEN('リレー種目'!J25)=1,"0"&amp;'リレー種目'!J25,'リレー種目'!J25))</f>
        <v>00</v>
      </c>
    </row>
    <row r="25" spans="1:3" ht="13.5">
      <c r="A25" s="15" t="str">
        <f>IF(LEN('リレー種目'!H26)=0,"00",IF(LEN('リレー種目'!H26)=1,"0"&amp;'リレー種目'!H26,'リレー種目'!H26))</f>
        <v>00</v>
      </c>
      <c r="B25" s="15" t="str">
        <f>IF(LEN('リレー種目'!I26)=0,"00",IF(LEN('リレー種目'!I26)=1,"0"&amp;'リレー種目'!I26,'リレー種目'!I26))</f>
        <v>00</v>
      </c>
      <c r="C25" s="15" t="str">
        <f>IF(LEN('リレー種目'!J26)=0,"00",IF(LEN('リレー種目'!J26)=1,"0"&amp;'リレー種目'!J26,'リレー種目'!J26))</f>
        <v>00</v>
      </c>
    </row>
    <row r="26" spans="1:3" ht="13.5">
      <c r="A26" s="15" t="str">
        <f>IF(LEN('リレー種目'!H27)=0,"00",IF(LEN('リレー種目'!H27)=1,"0"&amp;'リレー種目'!H27,'リレー種目'!H27))</f>
        <v>00</v>
      </c>
      <c r="B26" s="15" t="str">
        <f>IF(LEN('リレー種目'!I27)=0,"00",IF(LEN('リレー種目'!I27)=1,"0"&amp;'リレー種目'!I27,'リレー種目'!I27))</f>
        <v>00</v>
      </c>
      <c r="C26" s="15" t="str">
        <f>IF(LEN('リレー種目'!J27)=0,"00",IF(LEN('リレー種目'!J27)=1,"0"&amp;'リレー種目'!J27,'リレー種目'!J27))</f>
        <v>00</v>
      </c>
    </row>
    <row r="27" spans="1:3" ht="13.5">
      <c r="A27" s="15" t="str">
        <f>IF(LEN('リレー種目'!H28)=0,"00",IF(LEN('リレー種目'!H28)=1,"0"&amp;'リレー種目'!H28,'リレー種目'!H28))</f>
        <v>00</v>
      </c>
      <c r="B27" s="15" t="str">
        <f>IF(LEN('リレー種目'!I28)=0,"00",IF(LEN('リレー種目'!I28)=1,"0"&amp;'リレー種目'!I28,'リレー種目'!I28))</f>
        <v>00</v>
      </c>
      <c r="C27" s="15" t="str">
        <f>IF(LEN('リレー種目'!J28)=0,"00",IF(LEN('リレー種目'!J28)=1,"0"&amp;'リレー種目'!J28,'リレー種目'!J28))</f>
        <v>00</v>
      </c>
    </row>
    <row r="28" spans="1:3" ht="13.5">
      <c r="A28" s="15" t="str">
        <f>IF(LEN('リレー種目'!H29)=0,"00",IF(LEN('リレー種目'!H29)=1,"0"&amp;'リレー種目'!H29,'リレー種目'!H29))</f>
        <v>00</v>
      </c>
      <c r="B28" s="15" t="str">
        <f>IF(LEN('リレー種目'!I29)=0,"00",IF(LEN('リレー種目'!I29)=1,"0"&amp;'リレー種目'!I29,'リレー種目'!I29))</f>
        <v>00</v>
      </c>
      <c r="C28" s="15" t="str">
        <f>IF(LEN('リレー種目'!J29)=0,"00",IF(LEN('リレー種目'!J29)=1,"0"&amp;'リレー種目'!J29,'リレー種目'!J29))</f>
        <v>00</v>
      </c>
    </row>
    <row r="29" spans="1:3" ht="13.5">
      <c r="A29" s="15" t="str">
        <f>IF(LEN('リレー種目'!H30)=0,"00",IF(LEN('リレー種目'!H30)=1,"0"&amp;'リレー種目'!H30,'リレー種目'!H30))</f>
        <v>00</v>
      </c>
      <c r="B29" s="15" t="str">
        <f>IF(LEN('リレー種目'!I30)=0,"00",IF(LEN('リレー種目'!I30)=1,"0"&amp;'リレー種目'!I30,'リレー種目'!I30))</f>
        <v>00</v>
      </c>
      <c r="C29" s="15" t="str">
        <f>IF(LEN('リレー種目'!J30)=0,"00",IF(LEN('リレー種目'!J30)=1,"0"&amp;'リレー種目'!J30,'リレー種目'!J30))</f>
        <v>00</v>
      </c>
    </row>
    <row r="30" spans="1:3" ht="13.5">
      <c r="A30" s="15" t="str">
        <f>IF(LEN('リレー種目'!H31)=0,"00",IF(LEN('リレー種目'!H31)=1,"0"&amp;'リレー種目'!H31,'リレー種目'!H31))</f>
        <v>00</v>
      </c>
      <c r="B30" s="15" t="str">
        <f>IF(LEN('リレー種目'!I31)=0,"00",IF(LEN('リレー種目'!I31)=1,"0"&amp;'リレー種目'!I31,'リレー種目'!I31))</f>
        <v>00</v>
      </c>
      <c r="C30" s="15" t="str">
        <f>IF(LEN('リレー種目'!J31)=0,"00",IF(LEN('リレー種目'!J31)=1,"0"&amp;'リレー種目'!J31,'リレー種目'!J31))</f>
        <v>00</v>
      </c>
    </row>
    <row r="31" spans="1:3" ht="13.5">
      <c r="A31" s="15" t="str">
        <f>IF(LEN('リレー種目'!H32)=0,"00",IF(LEN('リレー種目'!H32)=1,"0"&amp;'リレー種目'!H32,'リレー種目'!H32))</f>
        <v>00</v>
      </c>
      <c r="B31" s="15" t="str">
        <f>IF(LEN('リレー種目'!I32)=0,"00",IF(LEN('リレー種目'!I32)=1,"0"&amp;'リレー種目'!I32,'リレー種目'!I32))</f>
        <v>00</v>
      </c>
      <c r="C31" s="15" t="str">
        <f>IF(LEN('リレー種目'!J32)=0,"00",IF(LEN('リレー種目'!J32)=1,"0"&amp;'リレー種目'!J32,'リレー種目'!J32))</f>
        <v>00</v>
      </c>
    </row>
    <row r="32" spans="1:3" ht="13.5">
      <c r="A32" s="15" t="str">
        <f>IF(LEN('リレー種目'!H33)=0,"00",IF(LEN('リレー種目'!H33)=1,"0"&amp;'リレー種目'!H33,'リレー種目'!H33))</f>
        <v>00</v>
      </c>
      <c r="B32" s="15" t="str">
        <f>IF(LEN('リレー種目'!I33)=0,"00",IF(LEN('リレー種目'!I33)=1,"0"&amp;'リレー種目'!I33,'リレー種目'!I33))</f>
        <v>00</v>
      </c>
      <c r="C32" s="15" t="str">
        <f>IF(LEN('リレー種目'!J33)=0,"00",IF(LEN('リレー種目'!J33)=1,"0"&amp;'リレー種目'!J33,'リレー種目'!J33))</f>
        <v>00</v>
      </c>
    </row>
    <row r="33" spans="1:3" ht="13.5">
      <c r="A33" s="15" t="str">
        <f>IF(LEN('リレー種目'!H34)=0,"00",IF(LEN('リレー種目'!H34)=1,"0"&amp;'リレー種目'!H34,'リレー種目'!H34))</f>
        <v>00</v>
      </c>
      <c r="B33" s="15" t="str">
        <f>IF(LEN('リレー種目'!I34)=0,"00",IF(LEN('リレー種目'!I34)=1,"0"&amp;'リレー種目'!I34,'リレー種目'!I34))</f>
        <v>00</v>
      </c>
      <c r="C33" s="15" t="str">
        <f>IF(LEN('リレー種目'!J34)=0,"00",IF(LEN('リレー種目'!J34)=1,"0"&amp;'リレー種目'!J34,'リレー種目'!J34))</f>
        <v>00</v>
      </c>
    </row>
    <row r="34" spans="1:3" ht="13.5">
      <c r="A34" s="15" t="str">
        <f>IF(LEN('リレー種目'!H35)=0,"00",IF(LEN('リレー種目'!H35)=1,"0"&amp;'リレー種目'!H35,'リレー種目'!H35))</f>
        <v>00</v>
      </c>
      <c r="B34" s="15" t="str">
        <f>IF(LEN('リレー種目'!I35)=0,"00",IF(LEN('リレー種目'!I35)=1,"0"&amp;'リレー種目'!I35,'リレー種目'!I35))</f>
        <v>00</v>
      </c>
      <c r="C34" s="15" t="str">
        <f>IF(LEN('リレー種目'!J35)=0,"00",IF(LEN('リレー種目'!J35)=1,"0"&amp;'リレー種目'!J35,'リレー種目'!J35))</f>
        <v>00</v>
      </c>
    </row>
    <row r="35" spans="1:3" ht="13.5">
      <c r="A35" s="15" t="str">
        <f>IF(LEN('リレー種目'!H36)=0,"00",IF(LEN('リレー種目'!H36)=1,"0"&amp;'リレー種目'!H36,'リレー種目'!H36))</f>
        <v>00</v>
      </c>
      <c r="B35" s="15" t="str">
        <f>IF(LEN('リレー種目'!I36)=0,"00",IF(LEN('リレー種目'!I36)=1,"0"&amp;'リレー種目'!I36,'リレー種目'!I36))</f>
        <v>00</v>
      </c>
      <c r="C35" s="15" t="str">
        <f>IF(LEN('リレー種目'!J36)=0,"00",IF(LEN('リレー種目'!J36)=1,"0"&amp;'リレー種目'!J36,'リレー種目'!J36))</f>
        <v>00</v>
      </c>
    </row>
    <row r="36" spans="1:3" ht="13.5">
      <c r="A36" s="15" t="str">
        <f>IF(LEN('リレー種目'!H37)=0,"00",IF(LEN('リレー種目'!H37)=1,"0"&amp;'リレー種目'!H37,'リレー種目'!H37))</f>
        <v>00</v>
      </c>
      <c r="B36" s="15" t="str">
        <f>IF(LEN('リレー種目'!I37)=0,"00",IF(LEN('リレー種目'!I37)=1,"0"&amp;'リレー種目'!I37,'リレー種目'!I37))</f>
        <v>00</v>
      </c>
      <c r="C36" s="15" t="str">
        <f>IF(LEN('リレー種目'!J37)=0,"00",IF(LEN('リレー種目'!J37)=1,"0"&amp;'リレー種目'!J37,'リレー種目'!J37))</f>
        <v>00</v>
      </c>
    </row>
    <row r="37" spans="1:3" ht="13.5">
      <c r="A37" s="15" t="str">
        <f>IF(LEN('リレー種目'!H38)=0,"00",IF(LEN('リレー種目'!H38)=1,"0"&amp;'リレー種目'!H38,'リレー種目'!H38))</f>
        <v>00</v>
      </c>
      <c r="B37" s="15" t="str">
        <f>IF(LEN('リレー種目'!I38)=0,"00",IF(LEN('リレー種目'!I38)=1,"0"&amp;'リレー種目'!I38,'リレー種目'!I38))</f>
        <v>00</v>
      </c>
      <c r="C37" s="15" t="str">
        <f>IF(LEN('リレー種目'!J38)=0,"00",IF(LEN('リレー種目'!J38)=1,"0"&amp;'リレー種目'!J38,'リレー種目'!J38))</f>
        <v>00</v>
      </c>
    </row>
    <row r="38" spans="1:3" ht="13.5">
      <c r="A38" s="15" t="str">
        <f>IF(LEN('リレー種目'!H39)=0,"00",IF(LEN('リレー種目'!H39)=1,"0"&amp;'リレー種目'!H39,'リレー種目'!H39))</f>
        <v>00</v>
      </c>
      <c r="B38" s="15" t="str">
        <f>IF(LEN('リレー種目'!I39)=0,"00",IF(LEN('リレー種目'!I39)=1,"0"&amp;'リレー種目'!I39,'リレー種目'!I39))</f>
        <v>00</v>
      </c>
      <c r="C38" s="15" t="str">
        <f>IF(LEN('リレー種目'!J39)=0,"00",IF(LEN('リレー種目'!J39)=1,"0"&amp;'リレー種目'!J39,'リレー種目'!J39))</f>
        <v>00</v>
      </c>
    </row>
    <row r="39" spans="1:3" ht="13.5">
      <c r="A39" s="15" t="str">
        <f>IF(LEN('リレー種目'!H40)=0,"00",IF(LEN('リレー種目'!H40)=1,"0"&amp;'リレー種目'!H40,'リレー種目'!H40))</f>
        <v>00</v>
      </c>
      <c r="B39" s="15" t="str">
        <f>IF(LEN('リレー種目'!I40)=0,"00",IF(LEN('リレー種目'!I40)=1,"0"&amp;'リレー種目'!I40,'リレー種目'!I40))</f>
        <v>00</v>
      </c>
      <c r="C39" s="15" t="str">
        <f>IF(LEN('リレー種目'!J40)=0,"00",IF(LEN('リレー種目'!J40)=1,"0"&amp;'リレー種目'!J40,'リレー種目'!J40))</f>
        <v>00</v>
      </c>
    </row>
    <row r="40" spans="1:3" ht="13.5">
      <c r="A40" s="15" t="str">
        <f>IF(LEN('リレー種目'!H41)=0,"00",IF(LEN('リレー種目'!H41)=1,"0"&amp;'リレー種目'!H41,'リレー種目'!H41))</f>
        <v>00</v>
      </c>
      <c r="B40" s="15" t="str">
        <f>IF(LEN('リレー種目'!I41)=0,"00",IF(LEN('リレー種目'!I41)=1,"0"&amp;'リレー種目'!I41,'リレー種目'!I41))</f>
        <v>00</v>
      </c>
      <c r="C40" s="15" t="str">
        <f>IF(LEN('リレー種目'!J41)=0,"00",IF(LEN('リレー種目'!J41)=1,"0"&amp;'リレー種目'!J41,'リレー種目'!J41))</f>
        <v>00</v>
      </c>
    </row>
    <row r="41" spans="1:3" ht="13.5">
      <c r="A41" s="15" t="str">
        <f>IF(LEN('リレー種目'!H42)=0,"00",IF(LEN('リレー種目'!H42)=1,"0"&amp;'リレー種目'!H42,'リレー種目'!H42))</f>
        <v>00</v>
      </c>
      <c r="B41" s="15" t="str">
        <f>IF(LEN('リレー種目'!I42)=0,"00",IF(LEN('リレー種目'!I42)=1,"0"&amp;'リレー種目'!I42,'リレー種目'!I42))</f>
        <v>00</v>
      </c>
      <c r="C41" s="15" t="str">
        <f>IF(LEN('リレー種目'!J42)=0,"00",IF(LEN('リレー種目'!J42)=1,"0"&amp;'リレー種目'!J42,'リレー種目'!J42))</f>
        <v>00</v>
      </c>
    </row>
    <row r="42" spans="1:3" ht="13.5">
      <c r="A42" s="15" t="str">
        <f>IF(LEN('リレー種目'!H43)=0,"00",IF(LEN('リレー種目'!H43)=1,"0"&amp;'リレー種目'!H43,'リレー種目'!H43))</f>
        <v>00</v>
      </c>
      <c r="B42" s="15" t="str">
        <f>IF(LEN('リレー種目'!I43)=0,"00",IF(LEN('リレー種目'!I43)=1,"0"&amp;'リレー種目'!I43,'リレー種目'!I43))</f>
        <v>00</v>
      </c>
      <c r="C42" s="15" t="str">
        <f>IF(LEN('リレー種目'!J43)=0,"00",IF(LEN('リレー種目'!J43)=1,"0"&amp;'リレー種目'!J43,'リレー種目'!J43))</f>
        <v>00</v>
      </c>
    </row>
    <row r="43" spans="1:3" ht="13.5">
      <c r="A43" s="15" t="str">
        <f>IF(LEN('リレー種目'!H44)=0,"00",IF(LEN('リレー種目'!H44)=1,"0"&amp;'リレー種目'!H44,'リレー種目'!H44))</f>
        <v>00</v>
      </c>
      <c r="B43" s="15" t="str">
        <f>IF(LEN('リレー種目'!I44)=0,"00",IF(LEN('リレー種目'!I44)=1,"0"&amp;'リレー種目'!I44,'リレー種目'!I44))</f>
        <v>00</v>
      </c>
      <c r="C43" s="15" t="str">
        <f>IF(LEN('リレー種目'!J44)=0,"00",IF(LEN('リレー種目'!J44)=1,"0"&amp;'リレー種目'!J44,'リレー種目'!J44))</f>
        <v>00</v>
      </c>
    </row>
    <row r="44" spans="1:3" ht="13.5">
      <c r="A44" s="15" t="str">
        <f>IF(LEN('リレー種目'!H45)=0,"00",IF(LEN('リレー種目'!H45)=1,"0"&amp;'リレー種目'!H45,'リレー種目'!H45))</f>
        <v>00</v>
      </c>
      <c r="B44" s="15" t="str">
        <f>IF(LEN('リレー種目'!I45)=0,"00",IF(LEN('リレー種目'!I45)=1,"0"&amp;'リレー種目'!I45,'リレー種目'!I45))</f>
        <v>00</v>
      </c>
      <c r="C44" s="15" t="str">
        <f>IF(LEN('リレー種目'!J45)=0,"00",IF(LEN('リレー種目'!J45)=1,"0"&amp;'リレー種目'!J45,'リレー種目'!J45))</f>
        <v>00</v>
      </c>
    </row>
    <row r="45" spans="1:3" ht="13.5">
      <c r="A45" s="15" t="str">
        <f>IF(LEN('リレー種目'!H46)=0,"00",IF(LEN('リレー種目'!H46)=1,"0"&amp;'リレー種目'!H46,'リレー種目'!H46))</f>
        <v>00</v>
      </c>
      <c r="B45" s="15" t="str">
        <f>IF(LEN('リレー種目'!I46)=0,"00",IF(LEN('リレー種目'!I46)=1,"0"&amp;'リレー種目'!I46,'リレー種目'!I46))</f>
        <v>00</v>
      </c>
      <c r="C45" s="15" t="str">
        <f>IF(LEN('リレー種目'!J46)=0,"00",IF(LEN('リレー種目'!J46)=1,"0"&amp;'リレー種目'!J46,'リレー種目'!J46))</f>
        <v>00</v>
      </c>
    </row>
    <row r="46" spans="1:3" ht="13.5">
      <c r="A46" s="15" t="str">
        <f>IF(LEN('リレー種目'!H47)=0,"00",IF(LEN('リレー種目'!H47)=1,"0"&amp;'リレー種目'!H47,'リレー種目'!H47))</f>
        <v>00</v>
      </c>
      <c r="B46" s="15" t="str">
        <f>IF(LEN('リレー種目'!I47)=0,"00",IF(LEN('リレー種目'!I47)=1,"0"&amp;'リレー種目'!I47,'リレー種目'!I47))</f>
        <v>00</v>
      </c>
      <c r="C46" s="15" t="str">
        <f>IF(LEN('リレー種目'!J47)=0,"00",IF(LEN('リレー種目'!J47)=1,"0"&amp;'リレー種目'!J47,'リレー種目'!J47))</f>
        <v>00</v>
      </c>
    </row>
    <row r="47" spans="1:3" ht="13.5">
      <c r="A47" s="15" t="str">
        <f>IF(LEN('リレー種目'!H48)=0,"00",IF(LEN('リレー種目'!H48)=1,"0"&amp;'リレー種目'!H48,'リレー種目'!H48))</f>
        <v>00</v>
      </c>
      <c r="B47" s="15" t="str">
        <f>IF(LEN('リレー種目'!I48)=0,"00",IF(LEN('リレー種目'!I48)=1,"0"&amp;'リレー種目'!I48,'リレー種目'!I48))</f>
        <v>00</v>
      </c>
      <c r="C47" s="15" t="str">
        <f>IF(LEN('リレー種目'!J48)=0,"00",IF(LEN('リレー種目'!J48)=1,"0"&amp;'リレー種目'!J48,'リレー種目'!J48))</f>
        <v>00</v>
      </c>
    </row>
    <row r="48" spans="1:3" ht="13.5">
      <c r="A48" s="15" t="str">
        <f>IF(LEN('リレー種目'!H49)=0,"00",IF(LEN('リレー種目'!H49)=1,"0"&amp;'リレー種目'!H49,'リレー種目'!H49))</f>
        <v>00</v>
      </c>
      <c r="B48" s="15" t="str">
        <f>IF(LEN('リレー種目'!I49)=0,"00",IF(LEN('リレー種目'!I49)=1,"0"&amp;'リレー種目'!I49,'リレー種目'!I49))</f>
        <v>00</v>
      </c>
      <c r="C48" s="15" t="str">
        <f>IF(LEN('リレー種目'!J49)=0,"00",IF(LEN('リレー種目'!J49)=1,"0"&amp;'リレー種目'!J49,'リレー種目'!J49))</f>
        <v>00</v>
      </c>
    </row>
    <row r="49" spans="1:3" ht="13.5">
      <c r="A49" s="15" t="str">
        <f>IF(LEN('リレー種目'!H50)=0,"00",IF(LEN('リレー種目'!H50)=1,"0"&amp;'リレー種目'!H50,'リレー種目'!H50))</f>
        <v>00</v>
      </c>
      <c r="B49" s="15" t="str">
        <f>IF(LEN('リレー種目'!I50)=0,"00",IF(LEN('リレー種目'!I50)=1,"0"&amp;'リレー種目'!I50,'リレー種目'!I50))</f>
        <v>00</v>
      </c>
      <c r="C49" s="15" t="str">
        <f>IF(LEN('リレー種目'!J50)=0,"00",IF(LEN('リレー種目'!J50)=1,"0"&amp;'リレー種目'!J50,'リレー種目'!J50))</f>
        <v>00</v>
      </c>
    </row>
    <row r="50" spans="1:3" ht="13.5">
      <c r="A50" s="15" t="str">
        <f>IF(LEN('リレー種目'!H51)=0,"00",IF(LEN('リレー種目'!H51)=1,"0"&amp;'リレー種目'!H51,'リレー種目'!H51))</f>
        <v>00</v>
      </c>
      <c r="B50" s="15" t="str">
        <f>IF(LEN('リレー種目'!I51)=0,"00",IF(LEN('リレー種目'!I51)=1,"0"&amp;'リレー種目'!I51,'リレー種目'!I51))</f>
        <v>00</v>
      </c>
      <c r="C50" s="15" t="str">
        <f>IF(LEN('リレー種目'!J51)=0,"00",IF(LEN('リレー種目'!J51)=1,"0"&amp;'リレー種目'!J51,'リレー種目'!J51))</f>
        <v>00</v>
      </c>
    </row>
    <row r="51" spans="1:3" ht="13.5">
      <c r="A51" s="15" t="str">
        <f>IF(LEN('リレー種目'!H52)=0,"00",IF(LEN('リレー種目'!H52)=1,"0"&amp;'リレー種目'!H52,'リレー種目'!H52))</f>
        <v>00</v>
      </c>
      <c r="B51" s="15" t="str">
        <f>IF(LEN('リレー種目'!I52)=0,"00",IF(LEN('リレー種目'!I52)=1,"0"&amp;'リレー種目'!I52,'リレー種目'!I52))</f>
        <v>00</v>
      </c>
      <c r="C51" s="15" t="str">
        <f>IF(LEN('リレー種目'!J52)=0,"00",IF(LEN('リレー種目'!J52)=1,"0"&amp;'リレー種目'!J52,'リレー種目'!J52))</f>
        <v>00</v>
      </c>
    </row>
    <row r="52" spans="1:3" ht="13.5">
      <c r="A52" s="15" t="str">
        <f>IF(LEN('リレー種目'!H53)=0,"00",IF(LEN('リレー種目'!H53)=1,"0"&amp;'リレー種目'!H53,'リレー種目'!H53))</f>
        <v>00</v>
      </c>
      <c r="B52" s="15" t="str">
        <f>IF(LEN('リレー種目'!I53)=0,"00",IF(LEN('リレー種目'!I53)=1,"0"&amp;'リレー種目'!I53,'リレー種目'!I53))</f>
        <v>00</v>
      </c>
      <c r="C52" s="15" t="str">
        <f>IF(LEN('リレー種目'!J53)=0,"00",IF(LEN('リレー種目'!J53)=1,"0"&amp;'リレー種目'!J53,'リレー種目'!J53))</f>
        <v>00</v>
      </c>
    </row>
    <row r="53" spans="1:3" ht="13.5">
      <c r="A53" s="15" t="str">
        <f>IF(LEN('リレー種目'!H54)=0,"00",IF(LEN('リレー種目'!H54)=1,"0"&amp;'リレー種目'!H54,'リレー種目'!H54))</f>
        <v>00</v>
      </c>
      <c r="B53" s="15" t="str">
        <f>IF(LEN('リレー種目'!I54)=0,"00",IF(LEN('リレー種目'!I54)=1,"0"&amp;'リレー種目'!I54,'リレー種目'!I54))</f>
        <v>00</v>
      </c>
      <c r="C53" s="15" t="str">
        <f>IF(LEN('リレー種目'!J54)=0,"00",IF(LEN('リレー種目'!J54)=1,"0"&amp;'リレー種目'!J54,'リレー種目'!J54))</f>
        <v>00</v>
      </c>
    </row>
    <row r="54" spans="1:3" ht="13.5">
      <c r="A54" s="15" t="str">
        <f>IF(LEN('リレー種目'!H55)=0,"00",IF(LEN('リレー種目'!H55)=1,"0"&amp;'リレー種目'!H55,'リレー種目'!H55))</f>
        <v>00</v>
      </c>
      <c r="B54" s="15" t="str">
        <f>IF(LEN('リレー種目'!I55)=0,"00",IF(LEN('リレー種目'!I55)=1,"0"&amp;'リレー種目'!I55,'リレー種目'!I55))</f>
        <v>00</v>
      </c>
      <c r="C54" s="15" t="str">
        <f>IF(LEN('リレー種目'!J55)=0,"00",IF(LEN('リレー種目'!J55)=1,"0"&amp;'リレー種目'!J55,'リレー種目'!J55))</f>
        <v>00</v>
      </c>
    </row>
    <row r="55" spans="1:3" ht="13.5">
      <c r="A55" s="15" t="str">
        <f>IF(LEN('リレー種目'!H56)=0,"00",IF(LEN('リレー種目'!H56)=1,"0"&amp;'リレー種目'!H56,'リレー種目'!H56))</f>
        <v>00</v>
      </c>
      <c r="B55" s="15" t="str">
        <f>IF(LEN('リレー種目'!I56)=0,"00",IF(LEN('リレー種目'!I56)=1,"0"&amp;'リレー種目'!I56,'リレー種目'!I56))</f>
        <v>00</v>
      </c>
      <c r="C55" s="15" t="str">
        <f>IF(LEN('リレー種目'!J56)=0,"00",IF(LEN('リレー種目'!J56)=1,"0"&amp;'リレー種目'!J56,'リレー種目'!J56))</f>
        <v>00</v>
      </c>
    </row>
    <row r="56" spans="1:3" ht="13.5">
      <c r="A56" s="15" t="str">
        <f>IF(LEN('リレー種目'!H57)=0,"00",IF(LEN('リレー種目'!H57)=1,"0"&amp;'リレー種目'!H57,'リレー種目'!H57))</f>
        <v>00</v>
      </c>
      <c r="B56" s="15" t="str">
        <f>IF(LEN('リレー種目'!I57)=0,"00",IF(LEN('リレー種目'!I57)=1,"0"&amp;'リレー種目'!I57,'リレー種目'!I57))</f>
        <v>00</v>
      </c>
      <c r="C56" s="15" t="str">
        <f>IF(LEN('リレー種目'!J57)=0,"00",IF(LEN('リレー種目'!J57)=1,"0"&amp;'リレー種目'!J57,'リレー種目'!J57))</f>
        <v>00</v>
      </c>
    </row>
    <row r="57" spans="1:3" ht="13.5">
      <c r="A57" s="15" t="str">
        <f>IF(LEN('リレー種目'!H58)=0,"00",IF(LEN('リレー種目'!H58)=1,"0"&amp;'リレー種目'!H58,'リレー種目'!H58))</f>
        <v>00</v>
      </c>
      <c r="B57" s="15" t="str">
        <f>IF(LEN('リレー種目'!I58)=0,"00",IF(LEN('リレー種目'!I58)=1,"0"&amp;'リレー種目'!I58,'リレー種目'!I58))</f>
        <v>00</v>
      </c>
      <c r="C57" s="15" t="str">
        <f>IF(LEN('リレー種目'!J58)=0,"00",IF(LEN('リレー種目'!J58)=1,"0"&amp;'リレー種目'!J58,'リレー種目'!J58))</f>
        <v>00</v>
      </c>
    </row>
    <row r="58" spans="1:3" ht="13.5">
      <c r="A58" s="15" t="str">
        <f>IF(LEN('リレー種目'!H59)=0,"00",IF(LEN('リレー種目'!H59)=1,"0"&amp;'リレー種目'!H59,'リレー種目'!H59))</f>
        <v>00</v>
      </c>
      <c r="B58" s="15" t="str">
        <f>IF(LEN('リレー種目'!I59)=0,"00",IF(LEN('リレー種目'!I59)=1,"0"&amp;'リレー種目'!I59,'リレー種目'!I59))</f>
        <v>00</v>
      </c>
      <c r="C58" s="15" t="str">
        <f>IF(LEN('リレー種目'!J59)=0,"00",IF(LEN('リレー種目'!J59)=1,"0"&amp;'リレー種目'!J59,'リレー種目'!J59))</f>
        <v>00</v>
      </c>
    </row>
    <row r="59" spans="1:3" ht="13.5">
      <c r="A59" s="15" t="str">
        <f>IF(LEN('リレー種目'!H60)=0,"00",IF(LEN('リレー種目'!H60)=1,"0"&amp;'リレー種目'!H60,'リレー種目'!H60))</f>
        <v>00</v>
      </c>
      <c r="B59" s="15" t="str">
        <f>IF(LEN('リレー種目'!I60)=0,"00",IF(LEN('リレー種目'!I60)=1,"0"&amp;'リレー種目'!I60,'リレー種目'!I60))</f>
        <v>00</v>
      </c>
      <c r="C59" s="15" t="str">
        <f>IF(LEN('リレー種目'!J60)=0,"00",IF(LEN('リレー種目'!J60)=1,"0"&amp;'リレー種目'!J60,'リレー種目'!J60))</f>
        <v>00</v>
      </c>
    </row>
    <row r="60" spans="1:3" ht="13.5">
      <c r="A60" s="15" t="str">
        <f>IF(LEN('リレー種目'!H61)=0,"00",IF(LEN('リレー種目'!H61)=1,"0"&amp;'リレー種目'!H61,'リレー種目'!H61))</f>
        <v>00</v>
      </c>
      <c r="B60" s="15" t="str">
        <f>IF(LEN('リレー種目'!I61)=0,"00",IF(LEN('リレー種目'!I61)=1,"0"&amp;'リレー種目'!I61,'リレー種目'!I61))</f>
        <v>00</v>
      </c>
      <c r="C60" s="15" t="str">
        <f>IF(LEN('リレー種目'!J61)=0,"00",IF(LEN('リレー種目'!J61)=1,"0"&amp;'リレー種目'!J61,'リレー種目'!J61))</f>
        <v>00</v>
      </c>
    </row>
    <row r="61" spans="1:3" ht="13.5">
      <c r="A61" s="15" t="str">
        <f>IF(LEN('リレー種目'!H62)=0,"00",IF(LEN('リレー種目'!H62)=1,"0"&amp;'リレー種目'!H62,'リレー種目'!H62))</f>
        <v>00</v>
      </c>
      <c r="B61" s="15" t="str">
        <f>IF(LEN('リレー種目'!I62)=0,"00",IF(LEN('リレー種目'!I62)=1,"0"&amp;'リレー種目'!I62,'リレー種目'!I62))</f>
        <v>00</v>
      </c>
      <c r="C61" s="15" t="str">
        <f>IF(LEN('リレー種目'!J62)=0,"00",IF(LEN('リレー種目'!J62)=1,"0"&amp;'リレー種目'!J62,'リレー種目'!J62))</f>
        <v>00</v>
      </c>
    </row>
    <row r="62" spans="1:3" ht="13.5">
      <c r="A62" s="15" t="str">
        <f>IF(LEN('リレー種目'!H63)=0,"00",IF(LEN('リレー種目'!H63)=1,"0"&amp;'リレー種目'!H63,'リレー種目'!H63))</f>
        <v>00</v>
      </c>
      <c r="B62" s="15" t="str">
        <f>IF(LEN('リレー種目'!I63)=0,"00",IF(LEN('リレー種目'!I63)=1,"0"&amp;'リレー種目'!I63,'リレー種目'!I63))</f>
        <v>00</v>
      </c>
      <c r="C62" s="15" t="str">
        <f>IF(LEN('リレー種目'!J63)=0,"00",IF(LEN('リレー種目'!J63)=1,"0"&amp;'リレー種目'!J63,'リレー種目'!J63))</f>
        <v>00</v>
      </c>
    </row>
    <row r="63" spans="1:3" ht="13.5">
      <c r="A63" s="15" t="str">
        <f>IF(LEN('リレー種目'!H64)=0,"00",IF(LEN('リレー種目'!H64)=1,"0"&amp;'リレー種目'!H64,'リレー種目'!H64))</f>
        <v>00</v>
      </c>
      <c r="B63" s="15" t="str">
        <f>IF(LEN('リレー種目'!I64)=0,"00",IF(LEN('リレー種目'!I64)=1,"0"&amp;'リレー種目'!I64,'リレー種目'!I64))</f>
        <v>00</v>
      </c>
      <c r="C63" s="15" t="str">
        <f>IF(LEN('リレー種目'!J64)=0,"00",IF(LEN('リレー種目'!J64)=1,"0"&amp;'リレー種目'!J64,'リレー種目'!J64))</f>
        <v>00</v>
      </c>
    </row>
    <row r="64" spans="1:3" ht="13.5">
      <c r="A64" s="15" t="str">
        <f>IF(LEN('リレー種目'!H65)=0,"00",IF(LEN('リレー種目'!H65)=1,"0"&amp;'リレー種目'!H65,'リレー種目'!H65))</f>
        <v>00</v>
      </c>
      <c r="B64" s="15" t="str">
        <f>IF(LEN('リレー種目'!I65)=0,"00",IF(LEN('リレー種目'!I65)=1,"0"&amp;'リレー種目'!I65,'リレー種目'!I65))</f>
        <v>00</v>
      </c>
      <c r="C64" s="15" t="str">
        <f>IF(LEN('リレー種目'!J65)=0,"00",IF(LEN('リレー種目'!J65)=1,"0"&amp;'リレー種目'!J65,'リレー種目'!J65))</f>
        <v>00</v>
      </c>
    </row>
    <row r="65" spans="1:3" ht="13.5">
      <c r="A65" s="15" t="str">
        <f>IF(LEN('リレー種目'!H66)=0,"00",IF(LEN('リレー種目'!H66)=1,"0"&amp;'リレー種目'!H66,'リレー種目'!H66))</f>
        <v>00</v>
      </c>
      <c r="B65" s="15" t="str">
        <f>IF(LEN('リレー種目'!I66)=0,"00",IF(LEN('リレー種目'!I66)=1,"0"&amp;'リレー種目'!I66,'リレー種目'!I66))</f>
        <v>00</v>
      </c>
      <c r="C65" s="15" t="str">
        <f>IF(LEN('リレー種目'!J66)=0,"00",IF(LEN('リレー種目'!J66)=1,"0"&amp;'リレー種目'!J66,'リレー種目'!J66))</f>
        <v>00</v>
      </c>
    </row>
    <row r="66" spans="1:3" ht="13.5">
      <c r="A66" s="15" t="str">
        <f>IF(LEN('リレー種目'!H67)=0,"00",IF(LEN('リレー種目'!H67)=1,"0"&amp;'リレー種目'!H67,'リレー種目'!H67))</f>
        <v>00</v>
      </c>
      <c r="B66" s="15" t="str">
        <f>IF(LEN('リレー種目'!I67)=0,"00",IF(LEN('リレー種目'!I67)=1,"0"&amp;'リレー種目'!I67,'リレー種目'!I67))</f>
        <v>00</v>
      </c>
      <c r="C66" s="15" t="str">
        <f>IF(LEN('リレー種目'!J67)=0,"00",IF(LEN('リレー種目'!J67)=1,"0"&amp;'リレー種目'!J67,'リレー種目'!J67))</f>
        <v>00</v>
      </c>
    </row>
    <row r="67" spans="1:3" ht="13.5">
      <c r="A67" s="15" t="str">
        <f>IF(LEN('リレー種目'!H68)=0,"00",IF(LEN('リレー種目'!H68)=1,"0"&amp;'リレー種目'!H68,'リレー種目'!H68))</f>
        <v>00</v>
      </c>
      <c r="B67" s="15" t="str">
        <f>IF(LEN('リレー種目'!I68)=0,"00",IF(LEN('リレー種目'!I68)=1,"0"&amp;'リレー種目'!I68,'リレー種目'!I68))</f>
        <v>00</v>
      </c>
      <c r="C67" s="15" t="str">
        <f>IF(LEN('リレー種目'!J68)=0,"00",IF(LEN('リレー種目'!J68)=1,"0"&amp;'リレー種目'!J68,'リレー種目'!J68))</f>
        <v>00</v>
      </c>
    </row>
    <row r="68" spans="1:3" ht="13.5">
      <c r="A68" s="15" t="str">
        <f>IF(LEN('リレー種目'!H69)=0,"00",IF(LEN('リレー種目'!H69)=1,"0"&amp;'リレー種目'!H69,'リレー種目'!H69))</f>
        <v>00</v>
      </c>
      <c r="B68" s="15" t="str">
        <f>IF(LEN('リレー種目'!I69)=0,"00",IF(LEN('リレー種目'!I69)=1,"0"&amp;'リレー種目'!I69,'リレー種目'!I69))</f>
        <v>00</v>
      </c>
      <c r="C68" s="15" t="str">
        <f>IF(LEN('リレー種目'!J69)=0,"00",IF(LEN('リレー種目'!J69)=1,"0"&amp;'リレー種目'!J69,'リレー種目'!J69))</f>
        <v>00</v>
      </c>
    </row>
    <row r="69" spans="1:3" ht="13.5">
      <c r="A69" s="15" t="str">
        <f>IF(LEN('リレー種目'!H70)=0,"00",IF(LEN('リレー種目'!H70)=1,"0"&amp;'リレー種目'!H70,'リレー種目'!H70))</f>
        <v>00</v>
      </c>
      <c r="B69" s="15" t="str">
        <f>IF(LEN('リレー種目'!I70)=0,"00",IF(LEN('リレー種目'!I70)=1,"0"&amp;'リレー種目'!I70,'リレー種目'!I70))</f>
        <v>00</v>
      </c>
      <c r="C69" s="15" t="str">
        <f>IF(LEN('リレー種目'!J70)=0,"00",IF(LEN('リレー種目'!J70)=1,"0"&amp;'リレー種目'!J70,'リレー種目'!J70))</f>
        <v>00</v>
      </c>
    </row>
    <row r="70" spans="1:3" ht="13.5">
      <c r="A70" s="15" t="str">
        <f>IF(LEN('リレー種目'!H71)=0,"00",IF(LEN('リレー種目'!H71)=1,"0"&amp;'リレー種目'!H71,'リレー種目'!H71))</f>
        <v>00</v>
      </c>
      <c r="B70" s="15" t="str">
        <f>IF(LEN('リレー種目'!I71)=0,"00",IF(LEN('リレー種目'!I71)=1,"0"&amp;'リレー種目'!I71,'リレー種目'!I71))</f>
        <v>00</v>
      </c>
      <c r="C70" s="15" t="str">
        <f>IF(LEN('リレー種目'!J71)=0,"00",IF(LEN('リレー種目'!J71)=1,"0"&amp;'リレー種目'!J71,'リレー種目'!J71))</f>
        <v>00</v>
      </c>
    </row>
    <row r="71" spans="1:3" ht="13.5">
      <c r="A71" s="15" t="str">
        <f>IF(LEN('リレー種目'!H72)=0,"00",IF(LEN('リレー種目'!H72)=1,"0"&amp;'リレー種目'!H72,'リレー種目'!H72))</f>
        <v>00</v>
      </c>
      <c r="B71" s="15" t="str">
        <f>IF(LEN('リレー種目'!I72)=0,"00",IF(LEN('リレー種目'!I72)=1,"0"&amp;'リレー種目'!I72,'リレー種目'!I72))</f>
        <v>00</v>
      </c>
      <c r="C71" s="15" t="str">
        <f>IF(LEN('リレー種目'!J72)=0,"00",IF(LEN('リレー種目'!J72)=1,"0"&amp;'リレー種目'!J72,'リレー種目'!J72))</f>
        <v>00</v>
      </c>
    </row>
    <row r="72" spans="1:3" ht="13.5">
      <c r="A72" s="15" t="str">
        <f>IF(LEN('リレー種目'!H73)=0,"00",IF(LEN('リレー種目'!H73)=1,"0"&amp;'リレー種目'!H73,'リレー種目'!H73))</f>
        <v>00</v>
      </c>
      <c r="B72" s="15" t="str">
        <f>IF(LEN('リレー種目'!I73)=0,"00",IF(LEN('リレー種目'!I73)=1,"0"&amp;'リレー種目'!I73,'リレー種目'!I73))</f>
        <v>00</v>
      </c>
      <c r="C72" s="15" t="str">
        <f>IF(LEN('リレー種目'!J73)=0,"00",IF(LEN('リレー種目'!J73)=1,"0"&amp;'リレー種目'!J73,'リレー種目'!J73))</f>
        <v>00</v>
      </c>
    </row>
    <row r="73" spans="1:3" ht="13.5">
      <c r="A73" s="15" t="str">
        <f>IF(LEN('リレー種目'!H74)=0,"00",IF(LEN('リレー種目'!H74)=1,"0"&amp;'リレー種目'!H74,'リレー種目'!H74))</f>
        <v>00</v>
      </c>
      <c r="B73" s="15" t="str">
        <f>IF(LEN('リレー種目'!I74)=0,"00",IF(LEN('リレー種目'!I74)=1,"0"&amp;'リレー種目'!I74,'リレー種目'!I74))</f>
        <v>00</v>
      </c>
      <c r="C73" s="15" t="str">
        <f>IF(LEN('リレー種目'!J74)=0,"00",IF(LEN('リレー種目'!J74)=1,"0"&amp;'リレー種目'!J74,'リレー種目'!J74))</f>
        <v>00</v>
      </c>
    </row>
    <row r="74" spans="1:3" ht="13.5">
      <c r="A74" s="15" t="str">
        <f>IF(LEN('リレー種目'!H75)=0,"00",IF(LEN('リレー種目'!H75)=1,"0"&amp;'リレー種目'!H75,'リレー種目'!H75))</f>
        <v>00</v>
      </c>
      <c r="B74" s="15" t="str">
        <f>IF(LEN('リレー種目'!I75)=0,"00",IF(LEN('リレー種目'!I75)=1,"0"&amp;'リレー種目'!I75,'リレー種目'!I75))</f>
        <v>00</v>
      </c>
      <c r="C74" s="15" t="str">
        <f>IF(LEN('リレー種目'!J75)=0,"00",IF(LEN('リレー種目'!J75)=1,"0"&amp;'リレー種目'!J75,'リレー種目'!J75))</f>
        <v>00</v>
      </c>
    </row>
    <row r="75" spans="1:3" ht="13.5">
      <c r="A75" s="15" t="str">
        <f>IF(LEN('リレー種目'!H76)=0,"00",IF(LEN('リレー種目'!H76)=1,"0"&amp;'リレー種目'!H76,'リレー種目'!H76))</f>
        <v>00</v>
      </c>
      <c r="B75" s="15" t="str">
        <f>IF(LEN('リレー種目'!I76)=0,"00",IF(LEN('リレー種目'!I76)=1,"0"&amp;'リレー種目'!I76,'リレー種目'!I76))</f>
        <v>00</v>
      </c>
      <c r="C75" s="15" t="str">
        <f>IF(LEN('リレー種目'!J76)=0,"00",IF(LEN('リレー種目'!J76)=1,"0"&amp;'リレー種目'!J76,'リレー種目'!J76))</f>
        <v>00</v>
      </c>
    </row>
    <row r="76" spans="1:3" ht="13.5">
      <c r="A76" s="15" t="str">
        <f>IF(LEN('リレー種目'!H77)=0,"00",IF(LEN('リレー種目'!H77)=1,"0"&amp;'リレー種目'!H77,'リレー種目'!H77))</f>
        <v>00</v>
      </c>
      <c r="B76" s="15" t="str">
        <f>IF(LEN('リレー種目'!I77)=0,"00",IF(LEN('リレー種目'!I77)=1,"0"&amp;'リレー種目'!I77,'リレー種目'!I77))</f>
        <v>00</v>
      </c>
      <c r="C76" s="15" t="str">
        <f>IF(LEN('リレー種目'!J77)=0,"00",IF(LEN('リレー種目'!J77)=1,"0"&amp;'リレー種目'!J77,'リレー種目'!J77))</f>
        <v>00</v>
      </c>
    </row>
    <row r="77" spans="1:3" ht="13.5">
      <c r="A77" s="15" t="str">
        <f>IF(LEN('リレー種目'!H78)=0,"00",IF(LEN('リレー種目'!H78)=1,"0"&amp;'リレー種目'!H78,'リレー種目'!H78))</f>
        <v>00</v>
      </c>
      <c r="B77" s="15" t="str">
        <f>IF(LEN('リレー種目'!I78)=0,"00",IF(LEN('リレー種目'!I78)=1,"0"&amp;'リレー種目'!I78,'リレー種目'!I78))</f>
        <v>00</v>
      </c>
      <c r="C77" s="15" t="str">
        <f>IF(LEN('リレー種目'!J78)=0,"00",IF(LEN('リレー種目'!J78)=1,"0"&amp;'リレー種目'!J78,'リレー種目'!J78))</f>
        <v>00</v>
      </c>
    </row>
    <row r="78" spans="1:3" ht="13.5">
      <c r="A78" s="15" t="str">
        <f>IF(LEN('リレー種目'!H79)=0,"00",IF(LEN('リレー種目'!H79)=1,"0"&amp;'リレー種目'!H79,'リレー種目'!H79))</f>
        <v>00</v>
      </c>
      <c r="B78" s="15" t="str">
        <f>IF(LEN('リレー種目'!I79)=0,"00",IF(LEN('リレー種目'!I79)=1,"0"&amp;'リレー種目'!I79,'リレー種目'!I79))</f>
        <v>00</v>
      </c>
      <c r="C78" s="15" t="str">
        <f>IF(LEN('リレー種目'!J79)=0,"00",IF(LEN('リレー種目'!J79)=1,"0"&amp;'リレー種目'!J79,'リレー種目'!J79))</f>
        <v>00</v>
      </c>
    </row>
    <row r="79" spans="1:3" ht="13.5">
      <c r="A79" s="15" t="str">
        <f>IF(LEN('リレー種目'!H80)=0,"00",IF(LEN('リレー種目'!H80)=1,"0"&amp;'リレー種目'!H80,'リレー種目'!H80))</f>
        <v>00</v>
      </c>
      <c r="B79" s="15" t="str">
        <f>IF(LEN('リレー種目'!I80)=0,"00",IF(LEN('リレー種目'!I80)=1,"0"&amp;'リレー種目'!I80,'リレー種目'!I80))</f>
        <v>00</v>
      </c>
      <c r="C79" s="15" t="str">
        <f>IF(LEN('リレー種目'!J80)=0,"00",IF(LEN('リレー種目'!J80)=1,"0"&amp;'リレー種目'!J80,'リレー種目'!J80))</f>
        <v>00</v>
      </c>
    </row>
    <row r="80" spans="1:3" ht="13.5">
      <c r="A80" s="15" t="str">
        <f>IF(LEN('リレー種目'!H81)=0,"00",IF(LEN('リレー種目'!H81)=1,"0"&amp;'リレー種目'!H81,'リレー種目'!H81))</f>
        <v>00</v>
      </c>
      <c r="B80" s="15" t="str">
        <f>IF(LEN('リレー種目'!I81)=0,"00",IF(LEN('リレー種目'!I81)=1,"0"&amp;'リレー種目'!I81,'リレー種目'!I81))</f>
        <v>00</v>
      </c>
      <c r="C80" s="15" t="str">
        <f>IF(LEN('リレー種目'!J81)=0,"00",IF(LEN('リレー種目'!J81)=1,"0"&amp;'リレー種目'!J81,'リレー種目'!J81))</f>
        <v>00</v>
      </c>
    </row>
    <row r="81" spans="1:3" ht="13.5">
      <c r="A81" s="15" t="str">
        <f>IF(LEN('リレー種目'!H82)=0,"00",IF(LEN('リレー種目'!H82)=1,"0"&amp;'リレー種目'!H82,'リレー種目'!H82))</f>
        <v>00</v>
      </c>
      <c r="B81" s="15" t="str">
        <f>IF(LEN('リレー種目'!I82)=0,"00",IF(LEN('リレー種目'!I82)=1,"0"&amp;'リレー種目'!I82,'リレー種目'!I82))</f>
        <v>00</v>
      </c>
      <c r="C81" s="15" t="str">
        <f>IF(LEN('リレー種目'!J82)=0,"00",IF(LEN('リレー種目'!J82)=1,"0"&amp;'リレー種目'!J82,'リレー種目'!J82))</f>
        <v>00</v>
      </c>
    </row>
    <row r="82" spans="1:3" ht="13.5">
      <c r="A82" s="15" t="str">
        <f>IF(LEN('リレー種目'!H83)=0,"00",IF(LEN('リレー種目'!H83)=1,"0"&amp;'リレー種目'!H83,'リレー種目'!H83))</f>
        <v>00</v>
      </c>
      <c r="B82" s="15" t="str">
        <f>IF(LEN('リレー種目'!I83)=0,"00",IF(LEN('リレー種目'!I83)=1,"0"&amp;'リレー種目'!I83,'リレー種目'!I83))</f>
        <v>00</v>
      </c>
      <c r="C82" s="15" t="str">
        <f>IF(LEN('リレー種目'!J83)=0,"00",IF(LEN('リレー種目'!J83)=1,"0"&amp;'リレー種目'!J83,'リレー種目'!J83))</f>
        <v>00</v>
      </c>
    </row>
    <row r="83" spans="1:3" ht="13.5">
      <c r="A83" s="15" t="str">
        <f>IF(LEN('リレー種目'!H84)=0,"00",IF(LEN('リレー種目'!H84)=1,"0"&amp;'リレー種目'!H84,'リレー種目'!H84))</f>
        <v>00</v>
      </c>
      <c r="B83" s="15" t="str">
        <f>IF(LEN('リレー種目'!I84)=0,"00",IF(LEN('リレー種目'!I84)=1,"0"&amp;'リレー種目'!I84,'リレー種目'!I84))</f>
        <v>00</v>
      </c>
      <c r="C83" s="15" t="str">
        <f>IF(LEN('リレー種目'!J84)=0,"00",IF(LEN('リレー種目'!J84)=1,"0"&amp;'リレー種目'!J84,'リレー種目'!J84))</f>
        <v>00</v>
      </c>
    </row>
    <row r="84" spans="1:3" ht="13.5">
      <c r="A84" s="15" t="str">
        <f>IF(LEN('リレー種目'!H85)=0,"00",IF(LEN('リレー種目'!H85)=1,"0"&amp;'リレー種目'!H85,'リレー種目'!H85))</f>
        <v>00</v>
      </c>
      <c r="B84" s="15" t="str">
        <f>IF(LEN('リレー種目'!I85)=0,"00",IF(LEN('リレー種目'!I85)=1,"0"&amp;'リレー種目'!I85,'リレー種目'!I85))</f>
        <v>00</v>
      </c>
      <c r="C84" s="15" t="str">
        <f>IF(LEN('リレー種目'!J85)=0,"00",IF(LEN('リレー種目'!J85)=1,"0"&amp;'リレー種目'!J85,'リレー種目'!J85))</f>
        <v>00</v>
      </c>
    </row>
    <row r="85" spans="1:3" ht="13.5">
      <c r="A85" s="15" t="str">
        <f>IF(LEN('リレー種目'!H86)=0,"00",IF(LEN('リレー種目'!H86)=1,"0"&amp;'リレー種目'!H86,'リレー種目'!H86))</f>
        <v>00</v>
      </c>
      <c r="B85" s="15" t="str">
        <f>IF(LEN('リレー種目'!I86)=0,"00",IF(LEN('リレー種目'!I86)=1,"0"&amp;'リレー種目'!I86,'リレー種目'!I86))</f>
        <v>00</v>
      </c>
      <c r="C85" s="15" t="str">
        <f>IF(LEN('リレー種目'!J86)=0,"00",IF(LEN('リレー種目'!J86)=1,"0"&amp;'リレー種目'!J86,'リレー種目'!J86))</f>
        <v>00</v>
      </c>
    </row>
    <row r="86" spans="1:3" ht="13.5">
      <c r="A86" s="15" t="str">
        <f>IF(LEN('リレー種目'!H87)=0,"00",IF(LEN('リレー種目'!H87)=1,"0"&amp;'リレー種目'!H87,'リレー種目'!H87))</f>
        <v>00</v>
      </c>
      <c r="B86" s="15" t="str">
        <f>IF(LEN('リレー種目'!I87)=0,"00",IF(LEN('リレー種目'!I87)=1,"0"&amp;'リレー種目'!I87,'リレー種目'!I87))</f>
        <v>00</v>
      </c>
      <c r="C86" s="15" t="str">
        <f>IF(LEN('リレー種目'!J87)=0,"00",IF(LEN('リレー種目'!J87)=1,"0"&amp;'リレー種目'!J87,'リレー種目'!J87))</f>
        <v>00</v>
      </c>
    </row>
    <row r="87" spans="1:3" ht="13.5">
      <c r="A87" s="15" t="str">
        <f>IF(LEN('リレー種目'!H88)=0,"00",IF(LEN('リレー種目'!H88)=1,"0"&amp;'リレー種目'!H88,'リレー種目'!H88))</f>
        <v>00</v>
      </c>
      <c r="B87" s="15" t="str">
        <f>IF(LEN('リレー種目'!I88)=0,"00",IF(LEN('リレー種目'!I88)=1,"0"&amp;'リレー種目'!I88,'リレー種目'!I88))</f>
        <v>00</v>
      </c>
      <c r="C87" s="15" t="str">
        <f>IF(LEN('リレー種目'!J88)=0,"00",IF(LEN('リレー種目'!J88)=1,"0"&amp;'リレー種目'!J88,'リレー種目'!J88))</f>
        <v>00</v>
      </c>
    </row>
    <row r="88" spans="1:3" ht="13.5">
      <c r="A88" s="15" t="str">
        <f>IF(LEN('リレー種目'!H89)=0,"00",IF(LEN('リレー種目'!H89)=1,"0"&amp;'リレー種目'!H89,'リレー種目'!H89))</f>
        <v>00</v>
      </c>
      <c r="B88" s="15" t="str">
        <f>IF(LEN('リレー種目'!I89)=0,"00",IF(LEN('リレー種目'!I89)=1,"0"&amp;'リレー種目'!I89,'リレー種目'!I89))</f>
        <v>00</v>
      </c>
      <c r="C88" s="15" t="str">
        <f>IF(LEN('リレー種目'!J89)=0,"00",IF(LEN('リレー種目'!J89)=1,"0"&amp;'リレー種目'!J89,'リレー種目'!J89))</f>
        <v>00</v>
      </c>
    </row>
    <row r="89" spans="1:3" ht="13.5">
      <c r="A89" s="15" t="str">
        <f>IF(LEN('リレー種目'!H90)=0,"00",IF(LEN('リレー種目'!H90)=1,"0"&amp;'リレー種目'!H90,'リレー種目'!H90))</f>
        <v>00</v>
      </c>
      <c r="B89" s="15" t="str">
        <f>IF(LEN('リレー種目'!I90)=0,"00",IF(LEN('リレー種目'!I90)=1,"0"&amp;'リレー種目'!I90,'リレー種目'!I90))</f>
        <v>00</v>
      </c>
      <c r="C89" s="15" t="str">
        <f>IF(LEN('リレー種目'!J90)=0,"00",IF(LEN('リレー種目'!J90)=1,"0"&amp;'リレー種目'!J90,'リレー種目'!J90))</f>
        <v>00</v>
      </c>
    </row>
    <row r="90" spans="1:3" ht="13.5">
      <c r="A90" s="15" t="str">
        <f>IF(LEN('リレー種目'!H91)=0,"00",IF(LEN('リレー種目'!H91)=1,"0"&amp;'リレー種目'!H91,'リレー種目'!H91))</f>
        <v>00</v>
      </c>
      <c r="B90" s="15" t="str">
        <f>IF(LEN('リレー種目'!I91)=0,"00",IF(LEN('リレー種目'!I91)=1,"0"&amp;'リレー種目'!I91,'リレー種目'!I91))</f>
        <v>00</v>
      </c>
      <c r="C90" s="15" t="str">
        <f>IF(LEN('リレー種目'!J91)=0,"00",IF(LEN('リレー種目'!J91)=1,"0"&amp;'リレー種目'!J91,'リレー種目'!J91))</f>
        <v>00</v>
      </c>
    </row>
    <row r="91" spans="1:3" ht="13.5">
      <c r="A91" s="15" t="str">
        <f>IF(LEN('リレー種目'!H92)=0,"00",IF(LEN('リレー種目'!H92)=1,"0"&amp;'リレー種目'!H92,'リレー種目'!H92))</f>
        <v>00</v>
      </c>
      <c r="B91" s="15" t="str">
        <f>IF(LEN('リレー種目'!I92)=0,"00",IF(LEN('リレー種目'!I92)=1,"0"&amp;'リレー種目'!I92,'リレー種目'!I92))</f>
        <v>00</v>
      </c>
      <c r="C91" s="15" t="str">
        <f>IF(LEN('リレー種目'!J92)=0,"00",IF(LEN('リレー種目'!J92)=1,"0"&amp;'リレー種目'!J92,'リレー種目'!J92))</f>
        <v>00</v>
      </c>
    </row>
    <row r="92" spans="1:3" ht="13.5">
      <c r="A92" s="15" t="str">
        <f>IF(LEN('リレー種目'!H93)=0,"00",IF(LEN('リレー種目'!H93)=1,"0"&amp;'リレー種目'!H93,'リレー種目'!H93))</f>
        <v>00</v>
      </c>
      <c r="B92" s="15" t="str">
        <f>IF(LEN('リレー種目'!I93)=0,"00",IF(LEN('リレー種目'!I93)=1,"0"&amp;'リレー種目'!I93,'リレー種目'!I93))</f>
        <v>00</v>
      </c>
      <c r="C92" s="15" t="str">
        <f>IF(LEN('リレー種目'!J93)=0,"00",IF(LEN('リレー種目'!J93)=1,"0"&amp;'リレー種目'!J93,'リレー種目'!J93))</f>
        <v>00</v>
      </c>
    </row>
    <row r="93" spans="1:3" ht="13.5">
      <c r="A93" s="15" t="str">
        <f>IF(LEN('リレー種目'!H94)=0,"00",IF(LEN('リレー種目'!H94)=1,"0"&amp;'リレー種目'!H94,'リレー種目'!H94))</f>
        <v>00</v>
      </c>
      <c r="B93" s="15" t="str">
        <f>IF(LEN('リレー種目'!I94)=0,"00",IF(LEN('リレー種目'!I94)=1,"0"&amp;'リレー種目'!I94,'リレー種目'!I94))</f>
        <v>00</v>
      </c>
      <c r="C93" s="15" t="str">
        <f>IF(LEN('リレー種目'!J94)=0,"00",IF(LEN('リレー種目'!J94)=1,"0"&amp;'リレー種目'!J94,'リレー種目'!J94))</f>
        <v>00</v>
      </c>
    </row>
    <row r="94" spans="1:3" ht="13.5">
      <c r="A94" s="15" t="str">
        <f>IF(LEN('リレー種目'!H95)=0,"00",IF(LEN('リレー種目'!H95)=1,"0"&amp;'リレー種目'!H95,'リレー種目'!H95))</f>
        <v>00</v>
      </c>
      <c r="B94" s="15" t="str">
        <f>IF(LEN('リレー種目'!I95)=0,"00",IF(LEN('リレー種目'!I95)=1,"0"&amp;'リレー種目'!I95,'リレー種目'!I95))</f>
        <v>00</v>
      </c>
      <c r="C94" s="15" t="str">
        <f>IF(LEN('リレー種目'!J95)=0,"00",IF(LEN('リレー種目'!J95)=1,"0"&amp;'リレー種目'!J95,'リレー種目'!J95))</f>
        <v>00</v>
      </c>
    </row>
    <row r="95" spans="1:3" ht="13.5">
      <c r="A95" s="15" t="str">
        <f>IF(LEN('リレー種目'!H96)=0,"00",IF(LEN('リレー種目'!H96)=1,"0"&amp;'リレー種目'!H96,'リレー種目'!H96))</f>
        <v>00</v>
      </c>
      <c r="B95" s="15" t="str">
        <f>IF(LEN('リレー種目'!I96)=0,"00",IF(LEN('リレー種目'!I96)=1,"0"&amp;'リレー種目'!I96,'リレー種目'!I96))</f>
        <v>00</v>
      </c>
      <c r="C95" s="15" t="str">
        <f>IF(LEN('リレー種目'!J96)=0,"00",IF(LEN('リレー種目'!J96)=1,"0"&amp;'リレー種目'!J96,'リレー種目'!J96))</f>
        <v>00</v>
      </c>
    </row>
    <row r="96" spans="1:3" ht="13.5">
      <c r="A96" s="15" t="str">
        <f>IF(LEN('リレー種目'!H97)=0,"00",IF(LEN('リレー種目'!H97)=1,"0"&amp;'リレー種目'!H97,'リレー種目'!H97))</f>
        <v>00</v>
      </c>
      <c r="B96" s="15" t="str">
        <f>IF(LEN('リレー種目'!I97)=0,"00",IF(LEN('リレー種目'!I97)=1,"0"&amp;'リレー種目'!I97,'リレー種目'!I97))</f>
        <v>00</v>
      </c>
      <c r="C96" s="15" t="str">
        <f>IF(LEN('リレー種目'!J97)=0,"00",IF(LEN('リレー種目'!J97)=1,"0"&amp;'リレー種目'!J97,'リレー種目'!J97))</f>
        <v>00</v>
      </c>
    </row>
    <row r="97" spans="1:3" ht="13.5">
      <c r="A97" s="15" t="str">
        <f>IF(LEN('リレー種目'!H98)=0,"00",IF(LEN('リレー種目'!H98)=1,"0"&amp;'リレー種目'!H98,'リレー種目'!H98))</f>
        <v>00</v>
      </c>
      <c r="B97" s="15" t="str">
        <f>IF(LEN('リレー種目'!I98)=0,"00",IF(LEN('リレー種目'!I98)=1,"0"&amp;'リレー種目'!I98,'リレー種目'!I98))</f>
        <v>00</v>
      </c>
      <c r="C97" s="15" t="str">
        <f>IF(LEN('リレー種目'!J98)=0,"00",IF(LEN('リレー種目'!J98)=1,"0"&amp;'リレー種目'!J98,'リレー種目'!J98))</f>
        <v>00</v>
      </c>
    </row>
    <row r="98" spans="1:3" ht="13.5">
      <c r="A98" s="15" t="str">
        <f>IF(LEN('リレー種目'!H99)=0,"00",IF(LEN('リレー種目'!H99)=1,"0"&amp;'リレー種目'!H99,'リレー種目'!H99))</f>
        <v>00</v>
      </c>
      <c r="B98" s="15" t="str">
        <f>IF(LEN('リレー種目'!I99)=0,"00",IF(LEN('リレー種目'!I99)=1,"0"&amp;'リレー種目'!I99,'リレー種目'!I99))</f>
        <v>00</v>
      </c>
      <c r="C98" s="15" t="str">
        <f>IF(LEN('リレー種目'!J99)=0,"00",IF(LEN('リレー種目'!J99)=1,"0"&amp;'リレー種目'!J99,'リレー種目'!J99))</f>
        <v>00</v>
      </c>
    </row>
    <row r="99" spans="1:3" ht="13.5">
      <c r="A99" s="15" t="str">
        <f>IF(LEN('リレー種目'!H100)=0,"00",IF(LEN('リレー種目'!H100)=1,"0"&amp;'リレー種目'!H100,'リレー種目'!H100))</f>
        <v>00</v>
      </c>
      <c r="B99" s="15" t="str">
        <f>IF(LEN('リレー種目'!I100)=0,"00",IF(LEN('リレー種目'!I100)=1,"0"&amp;'リレー種目'!I100,'リレー種目'!I100))</f>
        <v>00</v>
      </c>
      <c r="C99" s="15" t="str">
        <f>IF(LEN('リレー種目'!J100)=0,"00",IF(LEN('リレー種目'!J100)=1,"0"&amp;'リレー種目'!J100,'リレー種目'!J100))</f>
        <v>00</v>
      </c>
    </row>
    <row r="100" spans="1:3" ht="13.5">
      <c r="A100" s="15" t="str">
        <f>IF(LEN('リレー種目'!H101)=0,"00",IF(LEN('リレー種目'!H101)=1,"0"&amp;'リレー種目'!H101,'リレー種目'!H101))</f>
        <v>00</v>
      </c>
      <c r="B100" s="15" t="str">
        <f>IF(LEN('リレー種目'!I101)=0,"00",IF(LEN('リレー種目'!I101)=1,"0"&amp;'リレー種目'!I101,'リレー種目'!I101))</f>
        <v>00</v>
      </c>
      <c r="C100" s="15" t="str">
        <f>IF(LEN('リレー種目'!J101)=0,"00",IF(LEN('リレー種目'!J101)=1,"0"&amp;'リレー種目'!J101,'リレー種目'!J101))</f>
        <v>00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AK100"/>
  <sheetViews>
    <sheetView zoomScalePageLayoutView="0" workbookViewId="0" topLeftCell="A1">
      <selection activeCell="H1" sqref="H1:J1"/>
    </sheetView>
  </sheetViews>
  <sheetFormatPr defaultColWidth="9.140625" defaultRowHeight="15"/>
  <cols>
    <col min="1" max="1" width="9.140625" style="18" bestFit="1" customWidth="1"/>
    <col min="2" max="2" width="9.00390625" style="18" customWidth="1"/>
    <col min="3" max="3" width="9.140625" style="18" bestFit="1" customWidth="1"/>
    <col min="4" max="5" width="9.00390625" style="18" customWidth="1"/>
    <col min="6" max="6" width="9.421875" style="18" bestFit="1" customWidth="1"/>
    <col min="7" max="8" width="9.140625" style="18" bestFit="1" customWidth="1"/>
    <col min="9" max="16" width="9.00390625" style="18" customWidth="1"/>
    <col min="17" max="18" width="9.140625" style="18" bestFit="1" customWidth="1"/>
    <col min="19" max="19" width="9.00390625" style="18" customWidth="1"/>
    <col min="20" max="20" width="9.140625" style="18" bestFit="1" customWidth="1"/>
    <col min="21" max="21" width="9.00390625" style="18" customWidth="1"/>
    <col min="22" max="22" width="9.140625" style="18" bestFit="1" customWidth="1"/>
    <col min="23" max="23" width="9.00390625" style="18" customWidth="1"/>
    <col min="24" max="24" width="9.140625" style="18" bestFit="1" customWidth="1"/>
    <col min="25" max="25" width="9.00390625" style="18" customWidth="1"/>
    <col min="26" max="26" width="9.140625" style="18" bestFit="1" customWidth="1"/>
    <col min="27" max="27" width="9.00390625" style="18" customWidth="1"/>
    <col min="28" max="28" width="9.140625" style="18" bestFit="1" customWidth="1"/>
    <col min="29" max="29" width="9.00390625" style="18" customWidth="1"/>
    <col min="30" max="30" width="9.140625" style="18" bestFit="1" customWidth="1"/>
    <col min="31" max="31" width="9.00390625" style="18" customWidth="1"/>
    <col min="32" max="32" width="9.140625" style="18" bestFit="1" customWidth="1"/>
    <col min="33" max="33" width="9.00390625" style="18" customWidth="1"/>
    <col min="34" max="34" width="9.140625" style="18" bestFit="1" customWidth="1"/>
    <col min="35" max="35" width="9.00390625" style="18" customWidth="1"/>
    <col min="36" max="36" width="9.140625" style="18" bestFit="1" customWidth="1"/>
    <col min="37" max="16384" width="9.00390625" style="18" customWidth="1"/>
  </cols>
  <sheetData>
    <row r="1" spans="1:37" s="17" customFormat="1" ht="15" customHeight="1">
      <c r="A1" s="17" t="s">
        <v>72</v>
      </c>
      <c r="B1" s="17" t="s">
        <v>73</v>
      </c>
      <c r="C1" s="17" t="s">
        <v>74</v>
      </c>
      <c r="D1" s="17" t="s">
        <v>75</v>
      </c>
      <c r="E1" s="17" t="s">
        <v>76</v>
      </c>
      <c r="F1" s="17" t="s">
        <v>77</v>
      </c>
      <c r="G1" s="17" t="s">
        <v>78</v>
      </c>
      <c r="H1" s="17" t="s">
        <v>79</v>
      </c>
      <c r="I1" s="17" t="s">
        <v>80</v>
      </c>
      <c r="J1" s="17" t="s">
        <v>81</v>
      </c>
      <c r="K1" s="17" t="s">
        <v>82</v>
      </c>
      <c r="L1" s="17" t="s">
        <v>83</v>
      </c>
      <c r="M1" s="17" t="s">
        <v>84</v>
      </c>
      <c r="N1" s="17" t="s">
        <v>85</v>
      </c>
      <c r="O1" s="17" t="s">
        <v>86</v>
      </c>
      <c r="P1" s="17" t="s">
        <v>87</v>
      </c>
      <c r="Q1" s="17" t="s">
        <v>88</v>
      </c>
      <c r="R1" s="17" t="s">
        <v>89</v>
      </c>
      <c r="S1" s="17" t="s">
        <v>90</v>
      </c>
      <c r="T1" s="17" t="s">
        <v>91</v>
      </c>
      <c r="U1" s="17" t="s">
        <v>92</v>
      </c>
      <c r="V1" s="17" t="s">
        <v>93</v>
      </c>
      <c r="W1" s="17" t="s">
        <v>94</v>
      </c>
      <c r="X1" s="17" t="s">
        <v>95</v>
      </c>
      <c r="Y1" s="17" t="s">
        <v>96</v>
      </c>
      <c r="Z1" s="17" t="s">
        <v>97</v>
      </c>
      <c r="AA1" s="17" t="s">
        <v>98</v>
      </c>
      <c r="AB1" s="17" t="s">
        <v>99</v>
      </c>
      <c r="AC1" s="17" t="s">
        <v>100</v>
      </c>
      <c r="AD1" s="17" t="s">
        <v>101</v>
      </c>
      <c r="AE1" s="17" t="s">
        <v>102</v>
      </c>
      <c r="AF1" s="17" t="s">
        <v>103</v>
      </c>
      <c r="AG1" s="17" t="s">
        <v>104</v>
      </c>
      <c r="AH1" s="17" t="s">
        <v>105</v>
      </c>
      <c r="AI1" s="17" t="s">
        <v>106</v>
      </c>
      <c r="AJ1" s="17" t="s">
        <v>107</v>
      </c>
      <c r="AK1" s="17" t="s">
        <v>108</v>
      </c>
    </row>
    <row r="2" spans="1:36" s="17" customFormat="1" ht="13.5">
      <c r="A2" s="17">
        <v>29999</v>
      </c>
      <c r="B2" s="17" t="s">
        <v>109</v>
      </c>
      <c r="C2" s="17">
        <v>1</v>
      </c>
      <c r="D2" s="17" t="s">
        <v>110</v>
      </c>
      <c r="E2" s="17" t="s">
        <v>111</v>
      </c>
      <c r="F2" s="17">
        <v>19830101</v>
      </c>
      <c r="G2" s="17">
        <v>3</v>
      </c>
      <c r="H2" s="17">
        <v>1</v>
      </c>
      <c r="I2" s="17" t="s">
        <v>112</v>
      </c>
      <c r="J2" s="17" t="s">
        <v>113</v>
      </c>
      <c r="K2" s="17" t="s">
        <v>114</v>
      </c>
      <c r="L2" s="17" t="s">
        <v>115</v>
      </c>
      <c r="M2" s="17" t="s">
        <v>116</v>
      </c>
      <c r="N2" s="17" t="s">
        <v>117</v>
      </c>
      <c r="O2" s="17" t="s">
        <v>118</v>
      </c>
      <c r="P2" s="17" t="s">
        <v>119</v>
      </c>
      <c r="Q2" s="17" t="s">
        <v>120</v>
      </c>
      <c r="R2" s="17">
        <v>10050</v>
      </c>
      <c r="S2" s="17" t="s">
        <v>121</v>
      </c>
      <c r="T2" s="17">
        <v>10100</v>
      </c>
      <c r="U2" s="17" t="s">
        <v>122</v>
      </c>
      <c r="V2" s="17">
        <v>10200</v>
      </c>
      <c r="W2" s="17" t="s">
        <v>123</v>
      </c>
      <c r="X2" s="17">
        <v>20100</v>
      </c>
      <c r="Y2" s="17" t="s">
        <v>124</v>
      </c>
      <c r="Z2" s="17">
        <v>20200</v>
      </c>
      <c r="AA2" s="17" t="s">
        <v>125</v>
      </c>
      <c r="AB2" s="17">
        <v>30100</v>
      </c>
      <c r="AC2" s="17" t="s">
        <v>126</v>
      </c>
      <c r="AD2" s="17">
        <v>40100</v>
      </c>
      <c r="AE2" s="17" t="s">
        <v>127</v>
      </c>
      <c r="AF2" s="17">
        <v>50200</v>
      </c>
      <c r="AG2" s="17" t="s">
        <v>128</v>
      </c>
      <c r="AH2" s="17">
        <v>60400</v>
      </c>
      <c r="AJ2" s="17">
        <v>70400</v>
      </c>
    </row>
    <row r="3" spans="1:37" s="17" customFormat="1" ht="13.5">
      <c r="A3" s="17" t="s">
        <v>72</v>
      </c>
      <c r="B3" s="17" t="s">
        <v>73</v>
      </c>
      <c r="C3" s="17" t="s">
        <v>74</v>
      </c>
      <c r="D3" s="17" t="s">
        <v>75</v>
      </c>
      <c r="E3" s="17" t="s">
        <v>76</v>
      </c>
      <c r="F3" s="17" t="s">
        <v>77</v>
      </c>
      <c r="G3" s="17" t="s">
        <v>78</v>
      </c>
      <c r="H3" s="17" t="s">
        <v>79</v>
      </c>
      <c r="I3" s="17" t="s">
        <v>80</v>
      </c>
      <c r="J3" s="17" t="s">
        <v>81</v>
      </c>
      <c r="K3" s="17" t="s">
        <v>82</v>
      </c>
      <c r="L3" s="17" t="s">
        <v>83</v>
      </c>
      <c r="M3" s="17" t="s">
        <v>84</v>
      </c>
      <c r="N3" s="17" t="s">
        <v>85</v>
      </c>
      <c r="O3" s="17" t="s">
        <v>86</v>
      </c>
      <c r="P3" s="17" t="s">
        <v>87</v>
      </c>
      <c r="Q3" s="17" t="s">
        <v>88</v>
      </c>
      <c r="R3" s="17" t="s">
        <v>89</v>
      </c>
      <c r="S3" s="17" t="s">
        <v>90</v>
      </c>
      <c r="T3" s="17" t="s">
        <v>91</v>
      </c>
      <c r="U3" s="17" t="s">
        <v>92</v>
      </c>
      <c r="V3" s="17" t="s">
        <v>93</v>
      </c>
      <c r="W3" s="17" t="s">
        <v>94</v>
      </c>
      <c r="X3" s="17" t="s">
        <v>95</v>
      </c>
      <c r="Y3" s="17" t="s">
        <v>96</v>
      </c>
      <c r="Z3" s="17" t="s">
        <v>97</v>
      </c>
      <c r="AA3" s="17" t="s">
        <v>98</v>
      </c>
      <c r="AB3" s="17" t="s">
        <v>99</v>
      </c>
      <c r="AC3" s="17" t="s">
        <v>100</v>
      </c>
      <c r="AD3" s="17" t="s">
        <v>101</v>
      </c>
      <c r="AE3" s="17" t="s">
        <v>102</v>
      </c>
      <c r="AF3" s="17" t="s">
        <v>103</v>
      </c>
      <c r="AG3" s="17" t="s">
        <v>104</v>
      </c>
      <c r="AH3" s="17" t="s">
        <v>105</v>
      </c>
      <c r="AI3" s="17" t="s">
        <v>106</v>
      </c>
      <c r="AJ3" s="17" t="s">
        <v>107</v>
      </c>
      <c r="AK3" s="17" t="s">
        <v>108</v>
      </c>
    </row>
    <row r="4" spans="3:37" ht="13.5">
      <c r="C4" s="18" t="e">
        <f>IF('中間シート（個人）'!D6="○","",VLOOKUP('個人種目'!F6,'コード一覧'!$A$2:$B$3,2,FALSE))</f>
        <v>#N/A</v>
      </c>
      <c r="D4" s="18" t="str">
        <f>IF('中間シート（個人）'!D6="○","",'中間シート（個人）'!C6)</f>
        <v>０　０</v>
      </c>
      <c r="E4" s="18" t="str">
        <f>IF('中間シート（個人）'!D6="○","",ASC('個人種目'!D6&amp;" "&amp;'個人種目'!E6))</f>
        <v> </v>
      </c>
      <c r="F4" s="18">
        <f>IF('中間シート（個人）'!D6="○","",'個人種目'!G6&amp;IF(LEN('個人種目'!H6)=1,"0"&amp;'個人種目'!H6,'個人種目'!H6)&amp;IF(LEN('個人種目'!I6)=1,"0"&amp;'個人種目'!I6,'個人種目'!I6))</f>
      </c>
      <c r="G4" s="19" t="e">
        <f>IF('中間シート（個人）'!D6="○","",VLOOKUP('個人種目'!$J6,'コード一覧'!$C$3:$D$6,2,FALSE))</f>
        <v>#N/A</v>
      </c>
      <c r="H4" s="18">
        <f>IF('中間シート（個人）'!D6="○","",IF('個人種目'!$J6="一般",0,'個人種目'!$K6))</f>
        <v>0</v>
      </c>
      <c r="I4" s="18" t="e">
        <f>IF('中間シート（個人）'!D6="○","",'中間シート（個人）'!H6)</f>
        <v>#NUM!</v>
      </c>
      <c r="K4" s="18" t="b">
        <f>IF('中間シート（個人）'!D6="○","",'個人種目'!$L$1)</f>
        <v>0</v>
      </c>
      <c r="L4" s="18">
        <f>IF('中間シート（個人）'!D6="○","",ASC('申込書_コナミ'!$S$9))</f>
      </c>
      <c r="M4" s="18">
        <f>IF('中間シート（個人）'!D6="○","",'申込書_コナミ'!$E$8)</f>
        <v>0</v>
      </c>
      <c r="Q4" s="18">
        <f>IF('中間シート（個人）'!D6="○","",4)</f>
        <v>4</v>
      </c>
      <c r="R4" s="18">
        <f>IF(ISERROR(VLOOKUP($D4&amp;"@1",'中間シート（個人）'!$F$6:$O$100,4,FALSE)&amp;VLOOKUP($D4&amp;"@1",'中間シート（個人）'!$F$6:$O$100,5,FALSE)),"",VLOOKUP($D4&amp;"@1",'中間シート（個人）'!$F$6:$O$100,4,FALSE)&amp;VLOOKUP($D4&amp;"@1",'中間シート（個人）'!$F$6:$O$100,5,FALSE))</f>
      </c>
      <c r="S4" s="18" t="str">
        <f>IF(ISERROR(VLOOKUP($D4&amp;"@1",'中間シート（個人）'!$F$6:$O$100,6,FALSE)&amp;VLOOKUP($D4&amp;"@1",'中間シート（個人）'!$F$6:$O$100,7,FALSE)&amp;"."&amp;VLOOKUP($D4&amp;"@1",'中間シート（個人）'!$F$6:$O$100,8,FALSE)),"",VLOOKUP($D4&amp;"@1",'中間シート（個人）'!$F$6:$O$100,6,FALSE)&amp;VLOOKUP($D4&amp;"@1",'中間シート（個人）'!$F$6:$O$100,7,FALSE)&amp;"."&amp;VLOOKUP($D4&amp;"@1",'中間シート（個人）'!$F$6:$O$100,8,FALSE))</f>
        <v>0000.00</v>
      </c>
      <c r="T4" s="18">
        <f>IF(ISERROR(VLOOKUP($D4&amp;"@2",'中間シート（個人）'!$F$6:$O$100,4,FALSE)&amp;VLOOKUP($D4&amp;"@2",'中間シート（個人）'!$F$6:$O$100,5,FALSE)),"",VLOOKUP($D4&amp;"@2",'中間シート（個人）'!$F$6:$O$100,4,FALSE)&amp;VLOOKUP($D4&amp;"@2",'中間シート（個人）'!$F$6:$O$100,5,FALSE))</f>
      </c>
      <c r="U4" s="18" t="str">
        <f>IF(ISERROR(VLOOKUP($D4&amp;"@2",'中間シート（個人）'!$F$6:$O$100,6,FALSE)&amp;VLOOKUP($D4&amp;"@2",'中間シート（個人）'!$F$6:$O$100,7,FALSE)&amp;"."&amp;VLOOKUP($D4&amp;"@2",'中間シート（個人）'!$F$6:$O$100,8,FALSE)),"",VLOOKUP($D4&amp;"@2",'中間シート（個人）'!$F$6:$O$100,6,FALSE)&amp;VLOOKUP($D4&amp;"@2",'中間シート（個人）'!$F$6:$O$100,7,FALSE)&amp;"."&amp;VLOOKUP($D4&amp;"@2",'中間シート（個人）'!$F$6:$O$100,8,FALSE))</f>
        <v>0000.00</v>
      </c>
      <c r="V4" s="18">
        <f>IF(ISERROR(VLOOKUP($D4&amp;"@3",'中間シート（個人）'!$F$6:$O$100,4,FALSE)&amp;VLOOKUP($D4&amp;"@3",'中間シート（個人）'!$F$6:$O$100,5,FALSE)),"",VLOOKUP($D4&amp;"@3",'中間シート（個人）'!$F$6:$O$100,4,FALSE)&amp;VLOOKUP($D4&amp;"@3",'中間シート（個人）'!$F$6:$O$100,5,FALSE))</f>
      </c>
      <c r="W4" s="18" t="str">
        <f>IF(ISERROR(VLOOKUP($D4&amp;"@3",'中間シート（個人）'!$F$6:$O$100,6,FALSE)&amp;VLOOKUP($D4&amp;"@3",'中間シート（個人）'!$F$6:$O$100,7,FALSE)&amp;"."&amp;VLOOKUP($D4&amp;"@3",'中間シート（個人）'!$F$6:$O$100,8,FALSE)),"",VLOOKUP($D4&amp;"@3",'中間シート（個人）'!$F$6:$O$100,6,FALSE)&amp;VLOOKUP($D4&amp;"@3",'中間シート（個人）'!$F$6:$O$100,7,FALSE)&amp;"."&amp;VLOOKUP($D4&amp;"@3",'中間シート（個人）'!$F$6:$O$100,8,FALSE))</f>
        <v>0000.00</v>
      </c>
      <c r="X4" s="18">
        <f>IF(ISERROR(VLOOKUP($D4&amp;"@4",'中間シート（個人）'!$F$6:$O$100,4,FALSE)&amp;VLOOKUP($D4&amp;"@4",'中間シート（個人）'!$F$6:$O$100,5,FALSE)),"",VLOOKUP($D4&amp;"@4",'中間シート（個人）'!$F$6:$O$100,4,FALSE)&amp;VLOOKUP($D4&amp;"@4",'中間シート（個人）'!$F$6:$O$100,5,FALSE))</f>
      </c>
      <c r="Y4" s="18" t="str">
        <f>IF(ISERROR(VLOOKUP($D4&amp;"@4",'中間シート（個人）'!$F$6:$O$100,6,FALSE)&amp;VLOOKUP($D4&amp;"@4",'中間シート（個人）'!$F$6:$O$100,7,FALSE)&amp;"."&amp;VLOOKUP($D4&amp;"@4",'中間シート（個人）'!$F$6:$O$100,8,FALSE)),"",VLOOKUP($D4&amp;"@4",'中間シート（個人）'!$F$6:$O$100,6,FALSE)&amp;VLOOKUP($D4&amp;"@4",'中間シート（個人）'!$F$6:$O$100,7,FALSE)&amp;"."&amp;VLOOKUP($D4&amp;"@4",'中間シート（個人）'!$F$6:$O$100,8,FALSE))</f>
        <v>0000.00</v>
      </c>
      <c r="Z4" s="18">
        <f>IF(ISERROR(VLOOKUP($D4&amp;"@5",'中間シート（個人）'!$F$6:$O$100,4,FALSE)&amp;VLOOKUP($D4&amp;"@5",'中間シート（個人）'!$F$6:$O$100,5,FALSE)),"",VLOOKUP($D4&amp;"@5",'中間シート（個人）'!$F$6:$O$100,4,FALSE)&amp;VLOOKUP($D4&amp;"@5",'中間シート（個人）'!$F$6:$O$100,5,FALSE))</f>
      </c>
      <c r="AA4" s="18" t="str">
        <f>IF(ISERROR(VLOOKUP($D4&amp;"@5",'中間シート（個人）'!$F$6:$O$100,6,FALSE)&amp;VLOOKUP($D4&amp;"@5",'中間シート（個人）'!$F$6:$O$100,7,FALSE)&amp;"."&amp;VLOOKUP($D4&amp;"@5",'中間シート（個人）'!$F$6:$O$100,8,FALSE)),"",VLOOKUP($D4&amp;"@5",'中間シート（個人）'!$F$6:$O$100,6,FALSE)&amp;VLOOKUP($D4&amp;"@5",'中間シート（個人）'!$F$6:$O$100,7,FALSE)&amp;"."&amp;VLOOKUP($D4&amp;"@5",'中間シート（個人）'!$F$6:$O$100,8,FALSE))</f>
        <v>0000.00</v>
      </c>
      <c r="AB4" s="18">
        <f>IF(ISERROR(VLOOKUP($D4&amp;"@6",'中間シート（個人）'!$F$6:$O$100,4,FALSE)&amp;VLOOKUP($D4&amp;"@6",'中間シート（個人）'!$F$6:$O$100,5,FALSE)),"",VLOOKUP($D4&amp;"@6",'中間シート（個人）'!$F$6:$O$100,4,FALSE)&amp;VLOOKUP($D4&amp;"@6",'中間シート（個人）'!$F$6:$O$100,5,FALSE))</f>
      </c>
      <c r="AC4" s="18" t="str">
        <f>IF(ISERROR(VLOOKUP($D4&amp;"@6",'中間シート（個人）'!$F$6:$O$100,6,FALSE)&amp;VLOOKUP($D4&amp;"@6",'中間シート（個人）'!$F$6:$O$100,7,FALSE)&amp;"."&amp;VLOOKUP($D4&amp;"@6",'中間シート（個人）'!$F$6:$O$100,8,FALSE)),"",VLOOKUP($D4&amp;"@6",'中間シート（個人）'!$F$6:$O$100,6,FALSE)&amp;VLOOKUP($D4&amp;"@6",'中間シート（個人）'!$F$6:$O$100,7,FALSE)&amp;"."&amp;VLOOKUP($D4&amp;"@6",'中間シート（個人）'!$F$6:$O$100,8,FALSE))</f>
        <v>0000.00</v>
      </c>
      <c r="AD4" s="18">
        <f>IF(ISERROR(VLOOKUP($D4&amp;"@7",'中間シート（個人）'!$F$6:$O$100,4,FALSE)&amp;VLOOKUP($D4&amp;"@7",'中間シート（個人）'!$F$6:$O$100,5,FALSE)),"",VLOOKUP($D4&amp;"@7",'中間シート（個人）'!$F$6:$O$100,4,FALSE)&amp;VLOOKUP($D4&amp;"@7",'中間シート（個人）'!$F$6:$O$100,5,FALSE))</f>
      </c>
      <c r="AE4" s="18" t="str">
        <f>IF(ISERROR(VLOOKUP($D4&amp;"@7",'中間シート（個人）'!$F$6:$O$100,6,FALSE)&amp;VLOOKUP($D4&amp;"@7",'中間シート（個人）'!$F$6:$O$100,7,FALSE)&amp;"."&amp;VLOOKUP($D4&amp;"@7",'中間シート（個人）'!$F$6:$O$100,8,FALSE)),"",VLOOKUP($D4&amp;"@7",'中間シート（個人）'!$F$6:$O$100,6,FALSE)&amp;VLOOKUP($D4&amp;"@7",'中間シート（個人）'!$F$6:$O$100,7,FALSE)&amp;"."&amp;VLOOKUP($D4&amp;"@7",'中間シート（個人）'!$F$6:$O$100,8,FALSE))</f>
        <v>0000.00</v>
      </c>
      <c r="AF4" s="18">
        <f>IF(ISERROR(VLOOKUP($D4&amp;"@8",'中間シート（個人）'!$F$6:$O$100,4,FALSE)&amp;VLOOKUP($D4&amp;"@8",'中間シート（個人）'!$F$6:$O$100,5,FALSE)),"",VLOOKUP($D4&amp;"@8",'中間シート（個人）'!$F$6:$O$100,4,FALSE)&amp;VLOOKUP($D4&amp;"@8",'中間シート（個人）'!$F$6:$O$100,5,FALSE))</f>
      </c>
      <c r="AG4" s="18" t="str">
        <f>IF(ISERROR(VLOOKUP($D4&amp;"@8",'中間シート（個人）'!$F$6:$O$100,6,FALSE)&amp;VLOOKUP($D4&amp;"@8",'中間シート（個人）'!$F$6:$O$100,7,FALSE)&amp;"."&amp;VLOOKUP($D4&amp;"@8",'中間シート（個人）'!$F$6:$O$100,8,FALSE)),"",VLOOKUP($D4&amp;"@8",'中間シート（個人）'!$F$6:$O$100,6,FALSE)&amp;VLOOKUP($D4&amp;"@8",'中間シート（個人）'!$F$6:$O$100,7,FALSE)&amp;"."&amp;VLOOKUP($D4&amp;"@8",'中間シート（個人）'!$F$6:$O$100,8,FALSE))</f>
        <v>0000.00</v>
      </c>
      <c r="AH4" s="18">
        <f>IF(ISERROR(VLOOKUP($D4&amp;"@9",'中間シート（個人）'!$F$6:$O$100,4,FALSE)&amp;VLOOKUP($D4&amp;"@9",'中間シート（個人）'!$F$6:$O$100,5,FALSE)),"",VLOOKUP($D4&amp;"@9",'中間シート（個人）'!$F$6:$O$100,4,FALSE)&amp;VLOOKUP($D4&amp;"@9",'中間シート（個人）'!$F$6:$O$100,5,FALSE))</f>
      </c>
      <c r="AI4" s="18" t="str">
        <f>IF(ISERROR(VLOOKUP($D4&amp;"@9",'中間シート（個人）'!$F$6:$O$100,6,FALSE)&amp;VLOOKUP($D4&amp;"@9",'中間シート（個人）'!$F$6:$O$100,7,FALSE)&amp;"."&amp;VLOOKUP($D4&amp;"@9",'中間シート（個人）'!$F$6:$O$100,8,FALSE)),"",VLOOKUP($D4&amp;"@9",'中間シート（個人）'!$F$6:$O$100,6,FALSE)&amp;VLOOKUP($D4&amp;"@9",'中間シート（個人）'!$F$6:$O$100,7,FALSE)&amp;"."&amp;VLOOKUP($D4&amp;"@9",'中間シート（個人）'!$F$6:$O$100,8,FALSE))</f>
        <v>0000.00</v>
      </c>
      <c r="AJ4" s="18">
        <f>IF(ISERROR(VLOOKUP($D4&amp;"@10",'中間シート（個人）'!$F$6:$O$100,4,FALSE)&amp;VLOOKUP($D4&amp;"@10",'中間シート（個人）'!$F$6:$O$100,5,FALSE)),"",VLOOKUP($D4&amp;"@10",'中間シート（個人）'!$F$6:$O$100,4,FALSE)&amp;VLOOKUP($D4&amp;"@10",'中間シート（個人）'!$F$6:$O$100,5,FALSE))</f>
      </c>
      <c r="AK4" s="18" t="str">
        <f>IF(ISERROR(VLOOKUP($D4&amp;"@10",'中間シート（個人）'!$F$6:$O$100,6,FALSE)&amp;VLOOKUP($D4&amp;"@10",'中間シート（個人）'!$F$6:$O$100,7,FALSE)&amp;"."&amp;VLOOKUP($D4&amp;"@10",'中間シート（個人）'!$F$6:$O$100,8,FALSE)),"",VLOOKUP($D4&amp;"@10",'中間シート（個人）'!$F$6:$O$100,6,FALSE)&amp;VLOOKUP($D4&amp;"@10",'中間シート（個人）'!$F$6:$O$100,7,FALSE)&amp;"."&amp;VLOOKUP($D4&amp;"@10",'中間シート（個人）'!$F$6:$O$100,8,FALSE))</f>
        <v>0000.00</v>
      </c>
    </row>
    <row r="5" spans="3:37" ht="13.5">
      <c r="C5" s="18">
        <f>IF('中間シート（個人）'!D7="○","",VLOOKUP('個人種目'!F7,'コード一覧'!$A$2:$B$3,2,FALSE))</f>
      </c>
      <c r="D5" s="18">
        <f>IF('中間シート（個人）'!D7="○","",'中間シート（個人）'!C7)</f>
      </c>
      <c r="E5" s="18">
        <f>IF('中間シート（個人）'!D7="○","",ASC('個人種目'!D7&amp;" "&amp;'個人種目'!E7))</f>
      </c>
      <c r="F5" s="18">
        <f>IF('中間シート（個人）'!D7="○","",'個人種目'!G7&amp;IF(LEN('個人種目'!H7)=1,"0"&amp;'個人種目'!H7,'個人種目'!H7)&amp;IF(LEN('個人種目'!I7)=1,"0"&amp;'個人種目'!I7,'個人種目'!I7))</f>
      </c>
      <c r="G5" s="19">
        <f>IF('中間シート（個人）'!D7="○","",VLOOKUP('個人種目'!$J7,'コード一覧'!$C$3:$D$6,2,FALSE))</f>
      </c>
      <c r="H5" s="18">
        <f>IF('中間シート（個人）'!D7="○","",IF('個人種目'!$J7="一般",0,'個人種目'!$K7))</f>
      </c>
      <c r="I5" s="18">
        <f>IF('中間シート（個人）'!D7="○","",'中間シート（個人）'!H7)</f>
      </c>
      <c r="K5" s="18">
        <f>IF('中間シート（個人）'!D7="○","",'個人種目'!$L$1)</f>
      </c>
      <c r="L5" s="18">
        <f>IF('中間シート（個人）'!D7="○","",ASC('申込書_コナミ'!$S$9))</f>
      </c>
      <c r="M5" s="18">
        <f>IF('中間シート（個人）'!D7="○","",'申込書_コナミ'!$E$8)</f>
      </c>
      <c r="Q5" s="18">
        <f>IF('中間シート（個人）'!D7="○","",4)</f>
      </c>
      <c r="R5" s="18">
        <f>IF(ISERROR(VLOOKUP($D5&amp;"@1",'中間シート（個人）'!$F$6:$O$100,4,FALSE)&amp;VLOOKUP($D5&amp;"@1",'中間シート（個人）'!$F$6:$O$100,5,FALSE)),"",VLOOKUP($D5&amp;"@1",'中間シート（個人）'!$F$6:$O$100,4,FALSE)&amp;VLOOKUP($D5&amp;"@1",'中間シート（個人）'!$F$6:$O$100,5,FALSE))</f>
      </c>
      <c r="S5" s="18">
        <f>IF(ISERROR(VLOOKUP($D5&amp;"@1",'中間シート（個人）'!$F$6:$O$100,6,FALSE)&amp;VLOOKUP($D5&amp;"@1",'中間シート（個人）'!$F$6:$O$100,7,FALSE)&amp;"."&amp;VLOOKUP($D5&amp;"@1",'中間シート（個人）'!$F$6:$O$100,8,FALSE)),"",VLOOKUP($D5&amp;"@1",'中間シート（個人）'!$F$6:$O$100,6,FALSE)&amp;VLOOKUP($D5&amp;"@1",'中間シート（個人）'!$F$6:$O$100,7,FALSE)&amp;"."&amp;VLOOKUP($D5&amp;"@1",'中間シート（個人）'!$F$6:$O$100,8,FALSE))</f>
      </c>
      <c r="T5" s="18">
        <f>IF(ISERROR(VLOOKUP($D5&amp;"@2",'中間シート（個人）'!$F$6:$O$100,4,FALSE)&amp;VLOOKUP($D5&amp;"@2",'中間シート（個人）'!$F$6:$O$100,5,FALSE)),"",VLOOKUP($D5&amp;"@2",'中間シート（個人）'!$F$6:$O$100,4,FALSE)&amp;VLOOKUP($D5&amp;"@2",'中間シート（個人）'!$F$6:$O$100,5,FALSE))</f>
      </c>
      <c r="U5" s="18">
        <f>IF(ISERROR(VLOOKUP($D5&amp;"@2",'中間シート（個人）'!$F$6:$O$100,6,FALSE)&amp;VLOOKUP($D5&amp;"@2",'中間シート（個人）'!$F$6:$O$100,7,FALSE)&amp;"."&amp;VLOOKUP($D5&amp;"@2",'中間シート（個人）'!$F$6:$O$100,8,FALSE)),"",VLOOKUP($D5&amp;"@2",'中間シート（個人）'!$F$6:$O$100,6,FALSE)&amp;VLOOKUP($D5&amp;"@2",'中間シート（個人）'!$F$6:$O$100,7,FALSE)&amp;"."&amp;VLOOKUP($D5&amp;"@2",'中間シート（個人）'!$F$6:$O$100,8,FALSE))</f>
      </c>
      <c r="V5" s="18">
        <f>IF(ISERROR(VLOOKUP($D5&amp;"@3",'中間シート（個人）'!$F$6:$O$100,4,FALSE)&amp;VLOOKUP($D5&amp;"@3",'中間シート（個人）'!$F$6:$O$100,5,FALSE)),"",VLOOKUP($D5&amp;"@3",'中間シート（個人）'!$F$6:$O$100,4,FALSE)&amp;VLOOKUP($D5&amp;"@3",'中間シート（個人）'!$F$6:$O$100,5,FALSE))</f>
      </c>
      <c r="W5" s="18">
        <f>IF(ISERROR(VLOOKUP($D5&amp;"@3",'中間シート（個人）'!$F$6:$O$100,6,FALSE)&amp;VLOOKUP($D5&amp;"@3",'中間シート（個人）'!$F$6:$O$100,7,FALSE)&amp;"."&amp;VLOOKUP($D5&amp;"@3",'中間シート（個人）'!$F$6:$O$100,8,FALSE)),"",VLOOKUP($D5&amp;"@3",'中間シート（個人）'!$F$6:$O$100,6,FALSE)&amp;VLOOKUP($D5&amp;"@3",'中間シート（個人）'!$F$6:$O$100,7,FALSE)&amp;"."&amp;VLOOKUP($D5&amp;"@3",'中間シート（個人）'!$F$6:$O$100,8,FALSE))</f>
      </c>
      <c r="X5" s="18">
        <f>IF(ISERROR(VLOOKUP($D5&amp;"@4",'中間シート（個人）'!$F$6:$O$100,4,FALSE)&amp;VLOOKUP($D5&amp;"@4",'中間シート（個人）'!$F$6:$O$100,5,FALSE)),"",VLOOKUP($D5&amp;"@4",'中間シート（個人）'!$F$6:$O$100,4,FALSE)&amp;VLOOKUP($D5&amp;"@4",'中間シート（個人）'!$F$6:$O$100,5,FALSE))</f>
      </c>
      <c r="Y5" s="18">
        <f>IF(ISERROR(VLOOKUP($D5&amp;"@4",'中間シート（個人）'!$F$6:$O$100,6,FALSE)&amp;VLOOKUP($D5&amp;"@4",'中間シート（個人）'!$F$6:$O$100,7,FALSE)&amp;"."&amp;VLOOKUP($D5&amp;"@4",'中間シート（個人）'!$F$6:$O$100,8,FALSE)),"",VLOOKUP($D5&amp;"@4",'中間シート（個人）'!$F$6:$O$100,6,FALSE)&amp;VLOOKUP($D5&amp;"@4",'中間シート（個人）'!$F$6:$O$100,7,FALSE)&amp;"."&amp;VLOOKUP($D5&amp;"@4",'中間シート（個人）'!$F$6:$O$100,8,FALSE))</f>
      </c>
      <c r="Z5" s="18">
        <f>IF(ISERROR(VLOOKUP($D5&amp;"@5",'中間シート（個人）'!$F$6:$O$100,4,FALSE)&amp;VLOOKUP($D5&amp;"@5",'中間シート（個人）'!$F$6:$O$100,5,FALSE)),"",VLOOKUP($D5&amp;"@5",'中間シート（個人）'!$F$6:$O$100,4,FALSE)&amp;VLOOKUP($D5&amp;"@5",'中間シート（個人）'!$F$6:$O$100,5,FALSE))</f>
      </c>
      <c r="AA5" s="18">
        <f>IF(ISERROR(VLOOKUP($D5&amp;"@5",'中間シート（個人）'!$F$6:$O$100,6,FALSE)&amp;VLOOKUP($D5&amp;"@5",'中間シート（個人）'!$F$6:$O$100,7,FALSE)&amp;"."&amp;VLOOKUP($D5&amp;"@5",'中間シート（個人）'!$F$6:$O$100,8,FALSE)),"",VLOOKUP($D5&amp;"@5",'中間シート（個人）'!$F$6:$O$100,6,FALSE)&amp;VLOOKUP($D5&amp;"@5",'中間シート（個人）'!$F$6:$O$100,7,FALSE)&amp;"."&amp;VLOOKUP($D5&amp;"@5",'中間シート（個人）'!$F$6:$O$100,8,FALSE))</f>
      </c>
      <c r="AB5" s="18">
        <f>IF(ISERROR(VLOOKUP($D5&amp;"@6",'中間シート（個人）'!$F$6:$O$100,4,FALSE)&amp;VLOOKUP($D5&amp;"@6",'中間シート（個人）'!$F$6:$O$100,5,FALSE)),"",VLOOKUP($D5&amp;"@6",'中間シート（個人）'!$F$6:$O$100,4,FALSE)&amp;VLOOKUP($D5&amp;"@6",'中間シート（個人）'!$F$6:$O$100,5,FALSE))</f>
      </c>
      <c r="AC5" s="18">
        <f>IF(ISERROR(VLOOKUP($D5&amp;"@6",'中間シート（個人）'!$F$6:$O$100,6,FALSE)&amp;VLOOKUP($D5&amp;"@6",'中間シート（個人）'!$F$6:$O$100,7,FALSE)&amp;"."&amp;VLOOKUP($D5&amp;"@6",'中間シート（個人）'!$F$6:$O$100,8,FALSE)),"",VLOOKUP($D5&amp;"@6",'中間シート（個人）'!$F$6:$O$100,6,FALSE)&amp;VLOOKUP($D5&amp;"@6",'中間シート（個人）'!$F$6:$O$100,7,FALSE)&amp;"."&amp;VLOOKUP($D5&amp;"@6",'中間シート（個人）'!$F$6:$O$100,8,FALSE))</f>
      </c>
      <c r="AD5" s="18">
        <f>IF(ISERROR(VLOOKUP($D5&amp;"@7",'中間シート（個人）'!$F$6:$O$100,4,FALSE)&amp;VLOOKUP($D5&amp;"@7",'中間シート（個人）'!$F$6:$O$100,5,FALSE)),"",VLOOKUP($D5&amp;"@7",'中間シート（個人）'!$F$6:$O$100,4,FALSE)&amp;VLOOKUP($D5&amp;"@7",'中間シート（個人）'!$F$6:$O$100,5,FALSE))</f>
      </c>
      <c r="AE5" s="18">
        <f>IF(ISERROR(VLOOKUP($D5&amp;"@7",'中間シート（個人）'!$F$6:$O$100,6,FALSE)&amp;VLOOKUP($D5&amp;"@7",'中間シート（個人）'!$F$6:$O$100,7,FALSE)&amp;"."&amp;VLOOKUP($D5&amp;"@7",'中間シート（個人）'!$F$6:$O$100,8,FALSE)),"",VLOOKUP($D5&amp;"@7",'中間シート（個人）'!$F$6:$O$100,6,FALSE)&amp;VLOOKUP($D5&amp;"@7",'中間シート（個人）'!$F$6:$O$100,7,FALSE)&amp;"."&amp;VLOOKUP($D5&amp;"@7",'中間シート（個人）'!$F$6:$O$100,8,FALSE))</f>
      </c>
      <c r="AF5" s="18">
        <f>IF(ISERROR(VLOOKUP($D5&amp;"@8",'中間シート（個人）'!$F$6:$O$100,4,FALSE)&amp;VLOOKUP($D5&amp;"@8",'中間シート（個人）'!$F$6:$O$100,5,FALSE)),"",VLOOKUP($D5&amp;"@8",'中間シート（個人）'!$F$6:$O$100,4,FALSE)&amp;VLOOKUP($D5&amp;"@8",'中間シート（個人）'!$F$6:$O$100,5,FALSE))</f>
      </c>
      <c r="AG5" s="18">
        <f>IF(ISERROR(VLOOKUP($D5&amp;"@8",'中間シート（個人）'!$F$6:$O$100,6,FALSE)&amp;VLOOKUP($D5&amp;"@8",'中間シート（個人）'!$F$6:$O$100,7,FALSE)&amp;"."&amp;VLOOKUP($D5&amp;"@8",'中間シート（個人）'!$F$6:$O$100,8,FALSE)),"",VLOOKUP($D5&amp;"@8",'中間シート（個人）'!$F$6:$O$100,6,FALSE)&amp;VLOOKUP($D5&amp;"@8",'中間シート（個人）'!$F$6:$O$100,7,FALSE)&amp;"."&amp;VLOOKUP($D5&amp;"@8",'中間シート（個人）'!$F$6:$O$100,8,FALSE))</f>
      </c>
      <c r="AH5" s="18">
        <f>IF(ISERROR(VLOOKUP($D5&amp;"@9",'中間シート（個人）'!$F$6:$O$100,4,FALSE)&amp;VLOOKUP($D5&amp;"@9",'中間シート（個人）'!$F$6:$O$100,5,FALSE)),"",VLOOKUP($D5&amp;"@9",'中間シート（個人）'!$F$6:$O$100,4,FALSE)&amp;VLOOKUP($D5&amp;"@9",'中間シート（個人）'!$F$6:$O$100,5,FALSE))</f>
      </c>
      <c r="AI5" s="18">
        <f>IF(ISERROR(VLOOKUP($D5&amp;"@9",'中間シート（個人）'!$F$6:$O$100,6,FALSE)&amp;VLOOKUP($D5&amp;"@9",'中間シート（個人）'!$F$6:$O$100,7,FALSE)&amp;"."&amp;VLOOKUP($D5&amp;"@9",'中間シート（個人）'!$F$6:$O$100,8,FALSE)),"",VLOOKUP($D5&amp;"@9",'中間シート（個人）'!$F$6:$O$100,6,FALSE)&amp;VLOOKUP($D5&amp;"@9",'中間シート（個人）'!$F$6:$O$100,7,FALSE)&amp;"."&amp;VLOOKUP($D5&amp;"@9",'中間シート（個人）'!$F$6:$O$100,8,FALSE))</f>
      </c>
      <c r="AJ5" s="18">
        <f>IF(ISERROR(VLOOKUP($D5&amp;"@10",'中間シート（個人）'!$F$6:$O$100,4,FALSE)&amp;VLOOKUP($D5&amp;"@10",'中間シート（個人）'!$F$6:$O$100,5,FALSE)),"",VLOOKUP($D5&amp;"@10",'中間シート（個人）'!$F$6:$O$100,4,FALSE)&amp;VLOOKUP($D5&amp;"@10",'中間シート（個人）'!$F$6:$O$100,5,FALSE))</f>
      </c>
      <c r="AK5" s="18">
        <f>IF(ISERROR(VLOOKUP($D5&amp;"@10",'中間シート（個人）'!$F$6:$O$100,6,FALSE)&amp;VLOOKUP($D5&amp;"@10",'中間シート（個人）'!$F$6:$O$100,7,FALSE)&amp;"."&amp;VLOOKUP($D5&amp;"@10",'中間シート（個人）'!$F$6:$O$100,8,FALSE)),"",VLOOKUP($D5&amp;"@10",'中間シート（個人）'!$F$6:$O$100,6,FALSE)&amp;VLOOKUP($D5&amp;"@10",'中間シート（個人）'!$F$6:$O$100,7,FALSE)&amp;"."&amp;VLOOKUP($D5&amp;"@10",'中間シート（個人）'!$F$6:$O$100,8,FALSE))</f>
      </c>
    </row>
    <row r="6" spans="3:37" ht="13.5">
      <c r="C6" s="18">
        <f>IF('中間シート（個人）'!D8="○","",VLOOKUP('個人種目'!F8,'コード一覧'!$A$2:$B$3,2,FALSE))</f>
      </c>
      <c r="D6" s="18">
        <f>IF('中間シート（個人）'!D8="○","",'中間シート（個人）'!C8)</f>
      </c>
      <c r="E6" s="18">
        <f>IF('中間シート（個人）'!D8="○","",ASC('個人種目'!D8&amp;" "&amp;'個人種目'!E8))</f>
      </c>
      <c r="F6" s="18">
        <f>IF('中間シート（個人）'!D8="○","",'個人種目'!G8&amp;IF(LEN('個人種目'!H8)=1,"0"&amp;'個人種目'!H8,'個人種目'!H8)&amp;IF(LEN('個人種目'!I8)=1,"0"&amp;'個人種目'!I8,'個人種目'!I8))</f>
      </c>
      <c r="G6" s="19">
        <f>IF('中間シート（個人）'!D8="○","",VLOOKUP('個人種目'!$J8,'コード一覧'!$C$3:$D$6,2,FALSE))</f>
      </c>
      <c r="H6" s="18">
        <f>IF('中間シート（個人）'!D8="○","",IF('個人種目'!$J8="一般",0,'個人種目'!$K8))</f>
      </c>
      <c r="I6" s="18">
        <f>IF('中間シート（個人）'!D8="○","",'中間シート（個人）'!H8)</f>
      </c>
      <c r="K6" s="18">
        <f>IF('中間シート（個人）'!D8="○","",'個人種目'!$L$1)</f>
      </c>
      <c r="L6" s="18">
        <f>IF('中間シート（個人）'!D8="○","",ASC('申込書_コナミ'!$S$9))</f>
      </c>
      <c r="M6" s="18">
        <f>IF('中間シート（個人）'!D8="○","",'申込書_コナミ'!$E$8)</f>
      </c>
      <c r="Q6" s="18">
        <f>IF('中間シート（個人）'!D8="○","",4)</f>
      </c>
      <c r="R6" s="18">
        <f>IF(ISERROR(VLOOKUP($D6&amp;"@1",'中間シート（個人）'!$F$6:$O$100,4,FALSE)&amp;VLOOKUP($D6&amp;"@1",'中間シート（個人）'!$F$6:$O$100,5,FALSE)),"",VLOOKUP($D6&amp;"@1",'中間シート（個人）'!$F$6:$O$100,4,FALSE)&amp;VLOOKUP($D6&amp;"@1",'中間シート（個人）'!$F$6:$O$100,5,FALSE))</f>
      </c>
      <c r="S6" s="18">
        <f>IF(ISERROR(VLOOKUP($D6&amp;"@1",'中間シート（個人）'!$F$6:$O$100,6,FALSE)&amp;VLOOKUP($D6&amp;"@1",'中間シート（個人）'!$F$6:$O$100,7,FALSE)&amp;"."&amp;VLOOKUP($D6&amp;"@1",'中間シート（個人）'!$F$6:$O$100,8,FALSE)),"",VLOOKUP($D6&amp;"@1",'中間シート（個人）'!$F$6:$O$100,6,FALSE)&amp;VLOOKUP($D6&amp;"@1",'中間シート（個人）'!$F$6:$O$100,7,FALSE)&amp;"."&amp;VLOOKUP($D6&amp;"@1",'中間シート（個人）'!$F$6:$O$100,8,FALSE))</f>
      </c>
      <c r="T6" s="18">
        <f>IF(ISERROR(VLOOKUP($D6&amp;"@2",'中間シート（個人）'!$F$6:$O$100,4,FALSE)&amp;VLOOKUP($D6&amp;"@2",'中間シート（個人）'!$F$6:$O$100,5,FALSE)),"",VLOOKUP($D6&amp;"@2",'中間シート（個人）'!$F$6:$O$100,4,FALSE)&amp;VLOOKUP($D6&amp;"@2",'中間シート（個人）'!$F$6:$O$100,5,FALSE))</f>
      </c>
      <c r="U6" s="18">
        <f>IF(ISERROR(VLOOKUP($D6&amp;"@2",'中間シート（個人）'!$F$6:$O$100,6,FALSE)&amp;VLOOKUP($D6&amp;"@2",'中間シート（個人）'!$F$6:$O$100,7,FALSE)&amp;"."&amp;VLOOKUP($D6&amp;"@2",'中間シート（個人）'!$F$6:$O$100,8,FALSE)),"",VLOOKUP($D6&amp;"@2",'中間シート（個人）'!$F$6:$O$100,6,FALSE)&amp;VLOOKUP($D6&amp;"@2",'中間シート（個人）'!$F$6:$O$100,7,FALSE)&amp;"."&amp;VLOOKUP($D6&amp;"@2",'中間シート（個人）'!$F$6:$O$100,8,FALSE))</f>
      </c>
      <c r="V6" s="18">
        <f>IF(ISERROR(VLOOKUP($D6&amp;"@3",'中間シート（個人）'!$F$6:$O$100,4,FALSE)&amp;VLOOKUP($D6&amp;"@3",'中間シート（個人）'!$F$6:$O$100,5,FALSE)),"",VLOOKUP($D6&amp;"@3",'中間シート（個人）'!$F$6:$O$100,4,FALSE)&amp;VLOOKUP($D6&amp;"@3",'中間シート（個人）'!$F$6:$O$100,5,FALSE))</f>
      </c>
      <c r="W6" s="18">
        <f>IF(ISERROR(VLOOKUP($D6&amp;"@3",'中間シート（個人）'!$F$6:$O$100,6,FALSE)&amp;VLOOKUP($D6&amp;"@3",'中間シート（個人）'!$F$6:$O$100,7,FALSE)&amp;"."&amp;VLOOKUP($D6&amp;"@3",'中間シート（個人）'!$F$6:$O$100,8,FALSE)),"",VLOOKUP($D6&amp;"@3",'中間シート（個人）'!$F$6:$O$100,6,FALSE)&amp;VLOOKUP($D6&amp;"@3",'中間シート（個人）'!$F$6:$O$100,7,FALSE)&amp;"."&amp;VLOOKUP($D6&amp;"@3",'中間シート（個人）'!$F$6:$O$100,8,FALSE))</f>
      </c>
      <c r="X6" s="18">
        <f>IF(ISERROR(VLOOKUP($D6&amp;"@4",'中間シート（個人）'!$F$6:$O$100,4,FALSE)&amp;VLOOKUP($D6&amp;"@4",'中間シート（個人）'!$F$6:$O$100,5,FALSE)),"",VLOOKUP($D6&amp;"@4",'中間シート（個人）'!$F$6:$O$100,4,FALSE)&amp;VLOOKUP($D6&amp;"@4",'中間シート（個人）'!$F$6:$O$100,5,FALSE))</f>
      </c>
      <c r="Y6" s="18">
        <f>IF(ISERROR(VLOOKUP($D6&amp;"@4",'中間シート（個人）'!$F$6:$O$100,6,FALSE)&amp;VLOOKUP($D6&amp;"@4",'中間シート（個人）'!$F$6:$O$100,7,FALSE)&amp;"."&amp;VLOOKUP($D6&amp;"@4",'中間シート（個人）'!$F$6:$O$100,8,FALSE)),"",VLOOKUP($D6&amp;"@4",'中間シート（個人）'!$F$6:$O$100,6,FALSE)&amp;VLOOKUP($D6&amp;"@4",'中間シート（個人）'!$F$6:$O$100,7,FALSE)&amp;"."&amp;VLOOKUP($D6&amp;"@4",'中間シート（個人）'!$F$6:$O$100,8,FALSE))</f>
      </c>
      <c r="Z6" s="18">
        <f>IF(ISERROR(VLOOKUP($D6&amp;"@5",'中間シート（個人）'!$F$6:$O$100,4,FALSE)&amp;VLOOKUP($D6&amp;"@5",'中間シート（個人）'!$F$6:$O$100,5,FALSE)),"",VLOOKUP($D6&amp;"@5",'中間シート（個人）'!$F$6:$O$100,4,FALSE)&amp;VLOOKUP($D6&amp;"@5",'中間シート（個人）'!$F$6:$O$100,5,FALSE))</f>
      </c>
      <c r="AA6" s="18">
        <f>IF(ISERROR(VLOOKUP($D6&amp;"@5",'中間シート（個人）'!$F$6:$O$100,6,FALSE)&amp;VLOOKUP($D6&amp;"@5",'中間シート（個人）'!$F$6:$O$100,7,FALSE)&amp;"."&amp;VLOOKUP($D6&amp;"@5",'中間シート（個人）'!$F$6:$O$100,8,FALSE)),"",VLOOKUP($D6&amp;"@5",'中間シート（個人）'!$F$6:$O$100,6,FALSE)&amp;VLOOKUP($D6&amp;"@5",'中間シート（個人）'!$F$6:$O$100,7,FALSE)&amp;"."&amp;VLOOKUP($D6&amp;"@5",'中間シート（個人）'!$F$6:$O$100,8,FALSE))</f>
      </c>
      <c r="AB6" s="18">
        <f>IF(ISERROR(VLOOKUP($D6&amp;"@6",'中間シート（個人）'!$F$6:$O$100,4,FALSE)&amp;VLOOKUP($D6&amp;"@6",'中間シート（個人）'!$F$6:$O$100,5,FALSE)),"",VLOOKUP($D6&amp;"@6",'中間シート（個人）'!$F$6:$O$100,4,FALSE)&amp;VLOOKUP($D6&amp;"@6",'中間シート（個人）'!$F$6:$O$100,5,FALSE))</f>
      </c>
      <c r="AC6" s="18">
        <f>IF(ISERROR(VLOOKUP($D6&amp;"@6",'中間シート（個人）'!$F$6:$O$100,6,FALSE)&amp;VLOOKUP($D6&amp;"@6",'中間シート（個人）'!$F$6:$O$100,7,FALSE)&amp;"."&amp;VLOOKUP($D6&amp;"@6",'中間シート（個人）'!$F$6:$O$100,8,FALSE)),"",VLOOKUP($D6&amp;"@6",'中間シート（個人）'!$F$6:$O$100,6,FALSE)&amp;VLOOKUP($D6&amp;"@6",'中間シート（個人）'!$F$6:$O$100,7,FALSE)&amp;"."&amp;VLOOKUP($D6&amp;"@6",'中間シート（個人）'!$F$6:$O$100,8,FALSE))</f>
      </c>
      <c r="AD6" s="18">
        <f>IF(ISERROR(VLOOKUP($D6&amp;"@7",'中間シート（個人）'!$F$6:$O$100,4,FALSE)&amp;VLOOKUP($D6&amp;"@7",'中間シート（個人）'!$F$6:$O$100,5,FALSE)),"",VLOOKUP($D6&amp;"@7",'中間シート（個人）'!$F$6:$O$100,4,FALSE)&amp;VLOOKUP($D6&amp;"@7",'中間シート（個人）'!$F$6:$O$100,5,FALSE))</f>
      </c>
      <c r="AE6" s="18">
        <f>IF(ISERROR(VLOOKUP($D6&amp;"@7",'中間シート（個人）'!$F$6:$O$100,6,FALSE)&amp;VLOOKUP($D6&amp;"@7",'中間シート（個人）'!$F$6:$O$100,7,FALSE)&amp;"."&amp;VLOOKUP($D6&amp;"@7",'中間シート（個人）'!$F$6:$O$100,8,FALSE)),"",VLOOKUP($D6&amp;"@7",'中間シート（個人）'!$F$6:$O$100,6,FALSE)&amp;VLOOKUP($D6&amp;"@7",'中間シート（個人）'!$F$6:$O$100,7,FALSE)&amp;"."&amp;VLOOKUP($D6&amp;"@7",'中間シート（個人）'!$F$6:$O$100,8,FALSE))</f>
      </c>
      <c r="AF6" s="18">
        <f>IF(ISERROR(VLOOKUP($D6&amp;"@8",'中間シート（個人）'!$F$6:$O$100,4,FALSE)&amp;VLOOKUP($D6&amp;"@8",'中間シート（個人）'!$F$6:$O$100,5,FALSE)),"",VLOOKUP($D6&amp;"@8",'中間シート（個人）'!$F$6:$O$100,4,FALSE)&amp;VLOOKUP($D6&amp;"@8",'中間シート（個人）'!$F$6:$O$100,5,FALSE))</f>
      </c>
      <c r="AG6" s="18">
        <f>IF(ISERROR(VLOOKUP($D6&amp;"@8",'中間シート（個人）'!$F$6:$O$100,6,FALSE)&amp;VLOOKUP($D6&amp;"@8",'中間シート（個人）'!$F$6:$O$100,7,FALSE)&amp;"."&amp;VLOOKUP($D6&amp;"@8",'中間シート（個人）'!$F$6:$O$100,8,FALSE)),"",VLOOKUP($D6&amp;"@8",'中間シート（個人）'!$F$6:$O$100,6,FALSE)&amp;VLOOKUP($D6&amp;"@8",'中間シート（個人）'!$F$6:$O$100,7,FALSE)&amp;"."&amp;VLOOKUP($D6&amp;"@8",'中間シート（個人）'!$F$6:$O$100,8,FALSE))</f>
      </c>
      <c r="AH6" s="18">
        <f>IF(ISERROR(VLOOKUP($D6&amp;"@9",'中間シート（個人）'!$F$6:$O$100,4,FALSE)&amp;VLOOKUP($D6&amp;"@9",'中間シート（個人）'!$F$6:$O$100,5,FALSE)),"",VLOOKUP($D6&amp;"@9",'中間シート（個人）'!$F$6:$O$100,4,FALSE)&amp;VLOOKUP($D6&amp;"@9",'中間シート（個人）'!$F$6:$O$100,5,FALSE))</f>
      </c>
      <c r="AI6" s="18">
        <f>IF(ISERROR(VLOOKUP($D6&amp;"@9",'中間シート（個人）'!$F$6:$O$100,6,FALSE)&amp;VLOOKUP($D6&amp;"@9",'中間シート（個人）'!$F$6:$O$100,7,FALSE)&amp;"."&amp;VLOOKUP($D6&amp;"@9",'中間シート（個人）'!$F$6:$O$100,8,FALSE)),"",VLOOKUP($D6&amp;"@9",'中間シート（個人）'!$F$6:$O$100,6,FALSE)&amp;VLOOKUP($D6&amp;"@9",'中間シート（個人）'!$F$6:$O$100,7,FALSE)&amp;"."&amp;VLOOKUP($D6&amp;"@9",'中間シート（個人）'!$F$6:$O$100,8,FALSE))</f>
      </c>
      <c r="AJ6" s="18">
        <f>IF(ISERROR(VLOOKUP($D6&amp;"@10",'中間シート（個人）'!$F$6:$O$100,4,FALSE)&amp;VLOOKUP($D6&amp;"@10",'中間シート（個人）'!$F$6:$O$100,5,FALSE)),"",VLOOKUP($D6&amp;"@10",'中間シート（個人）'!$F$6:$O$100,4,FALSE)&amp;VLOOKUP($D6&amp;"@10",'中間シート（個人）'!$F$6:$O$100,5,FALSE))</f>
      </c>
      <c r="AK6" s="18">
        <f>IF(ISERROR(VLOOKUP($D6&amp;"@10",'中間シート（個人）'!$F$6:$O$100,6,FALSE)&amp;VLOOKUP($D6&amp;"@10",'中間シート（個人）'!$F$6:$O$100,7,FALSE)&amp;"."&amp;VLOOKUP($D6&amp;"@10",'中間シート（個人）'!$F$6:$O$100,8,FALSE)),"",VLOOKUP($D6&amp;"@10",'中間シート（個人）'!$F$6:$O$100,6,FALSE)&amp;VLOOKUP($D6&amp;"@10",'中間シート（個人）'!$F$6:$O$100,7,FALSE)&amp;"."&amp;VLOOKUP($D6&amp;"@10",'中間シート（個人）'!$F$6:$O$100,8,FALSE))</f>
      </c>
    </row>
    <row r="7" spans="3:37" ht="13.5">
      <c r="C7" s="18">
        <f>IF('中間シート（個人）'!D9="○","",VLOOKUP('個人種目'!F9,'コード一覧'!$A$2:$B$3,2,FALSE))</f>
      </c>
      <c r="D7" s="18">
        <f>IF('中間シート（個人）'!D9="○","",'中間シート（個人）'!C9)</f>
      </c>
      <c r="E7" s="18">
        <f>IF('中間シート（個人）'!D9="○","",ASC('個人種目'!D9&amp;" "&amp;'個人種目'!E9))</f>
      </c>
      <c r="F7" s="18">
        <f>IF('中間シート（個人）'!D9="○","",'個人種目'!G9&amp;IF(LEN('個人種目'!H9)=1,"0"&amp;'個人種目'!H9,'個人種目'!H9)&amp;IF(LEN('個人種目'!I9)=1,"0"&amp;'個人種目'!I9,'個人種目'!I9))</f>
      </c>
      <c r="G7" s="19">
        <f>IF('中間シート（個人）'!D9="○","",VLOOKUP('個人種目'!$J9,'コード一覧'!$C$3:$D$6,2,FALSE))</f>
      </c>
      <c r="H7" s="18">
        <f>IF('中間シート（個人）'!D9="○","",IF('個人種目'!$J9="一般",0,'個人種目'!$K9))</f>
      </c>
      <c r="I7" s="18">
        <f>IF('中間シート（個人）'!D9="○","",'中間シート（個人）'!H9)</f>
      </c>
      <c r="K7" s="18">
        <f>IF('中間シート（個人）'!D9="○","",'個人種目'!$L$1)</f>
      </c>
      <c r="L7" s="18">
        <f>IF('中間シート（個人）'!D9="○","",ASC('申込書_コナミ'!$S$9))</f>
      </c>
      <c r="M7" s="18">
        <f>IF('中間シート（個人）'!D9="○","",'申込書_コナミ'!$E$8)</f>
      </c>
      <c r="Q7" s="18">
        <f>IF('中間シート（個人）'!D9="○","",4)</f>
      </c>
      <c r="R7" s="18">
        <f>IF(ISERROR(VLOOKUP($D7&amp;"@1",'中間シート（個人）'!$F$6:$O$100,4,FALSE)&amp;VLOOKUP($D7&amp;"@1",'中間シート（個人）'!$F$6:$O$100,5,FALSE)),"",VLOOKUP($D7&amp;"@1",'中間シート（個人）'!$F$6:$O$100,4,FALSE)&amp;VLOOKUP($D7&amp;"@1",'中間シート（個人）'!$F$6:$O$100,5,FALSE))</f>
      </c>
      <c r="S7" s="18">
        <f>IF(ISERROR(VLOOKUP($D7&amp;"@1",'中間シート（個人）'!$F$6:$O$100,6,FALSE)&amp;VLOOKUP($D7&amp;"@1",'中間シート（個人）'!$F$6:$O$100,7,FALSE)&amp;"."&amp;VLOOKUP($D7&amp;"@1",'中間シート（個人）'!$F$6:$O$100,8,FALSE)),"",VLOOKUP($D7&amp;"@1",'中間シート（個人）'!$F$6:$O$100,6,FALSE)&amp;VLOOKUP($D7&amp;"@1",'中間シート（個人）'!$F$6:$O$100,7,FALSE)&amp;"."&amp;VLOOKUP($D7&amp;"@1",'中間シート（個人）'!$F$6:$O$100,8,FALSE))</f>
      </c>
      <c r="T7" s="18">
        <f>IF(ISERROR(VLOOKUP($D7&amp;"@2",'中間シート（個人）'!$F$6:$O$100,4,FALSE)&amp;VLOOKUP($D7&amp;"@2",'中間シート（個人）'!$F$6:$O$100,5,FALSE)),"",VLOOKUP($D7&amp;"@2",'中間シート（個人）'!$F$6:$O$100,4,FALSE)&amp;VLOOKUP($D7&amp;"@2",'中間シート（個人）'!$F$6:$O$100,5,FALSE))</f>
      </c>
      <c r="U7" s="18">
        <f>IF(ISERROR(VLOOKUP($D7&amp;"@2",'中間シート（個人）'!$F$6:$O$100,6,FALSE)&amp;VLOOKUP($D7&amp;"@2",'中間シート（個人）'!$F$6:$O$100,7,FALSE)&amp;"."&amp;VLOOKUP($D7&amp;"@2",'中間シート（個人）'!$F$6:$O$100,8,FALSE)),"",VLOOKUP($D7&amp;"@2",'中間シート（個人）'!$F$6:$O$100,6,FALSE)&amp;VLOOKUP($D7&amp;"@2",'中間シート（個人）'!$F$6:$O$100,7,FALSE)&amp;"."&amp;VLOOKUP($D7&amp;"@2",'中間シート（個人）'!$F$6:$O$100,8,FALSE))</f>
      </c>
      <c r="V7" s="18">
        <f>IF(ISERROR(VLOOKUP($D7&amp;"@3",'中間シート（個人）'!$F$6:$O$100,4,FALSE)&amp;VLOOKUP($D7&amp;"@3",'中間シート（個人）'!$F$6:$O$100,5,FALSE)),"",VLOOKUP($D7&amp;"@3",'中間シート（個人）'!$F$6:$O$100,4,FALSE)&amp;VLOOKUP($D7&amp;"@3",'中間シート（個人）'!$F$6:$O$100,5,FALSE))</f>
      </c>
      <c r="W7" s="18">
        <f>IF(ISERROR(VLOOKUP($D7&amp;"@3",'中間シート（個人）'!$F$6:$O$100,6,FALSE)&amp;VLOOKUP($D7&amp;"@3",'中間シート（個人）'!$F$6:$O$100,7,FALSE)&amp;"."&amp;VLOOKUP($D7&amp;"@3",'中間シート（個人）'!$F$6:$O$100,8,FALSE)),"",VLOOKUP($D7&amp;"@3",'中間シート（個人）'!$F$6:$O$100,6,FALSE)&amp;VLOOKUP($D7&amp;"@3",'中間シート（個人）'!$F$6:$O$100,7,FALSE)&amp;"."&amp;VLOOKUP($D7&amp;"@3",'中間シート（個人）'!$F$6:$O$100,8,FALSE))</f>
      </c>
      <c r="X7" s="18">
        <f>IF(ISERROR(VLOOKUP($D7&amp;"@4",'中間シート（個人）'!$F$6:$O$100,4,FALSE)&amp;VLOOKUP($D7&amp;"@4",'中間シート（個人）'!$F$6:$O$100,5,FALSE)),"",VLOOKUP($D7&amp;"@4",'中間シート（個人）'!$F$6:$O$100,4,FALSE)&amp;VLOOKUP($D7&amp;"@4",'中間シート（個人）'!$F$6:$O$100,5,FALSE))</f>
      </c>
      <c r="Y7" s="18">
        <f>IF(ISERROR(VLOOKUP($D7&amp;"@4",'中間シート（個人）'!$F$6:$O$100,6,FALSE)&amp;VLOOKUP($D7&amp;"@4",'中間シート（個人）'!$F$6:$O$100,7,FALSE)&amp;"."&amp;VLOOKUP($D7&amp;"@4",'中間シート（個人）'!$F$6:$O$100,8,FALSE)),"",VLOOKUP($D7&amp;"@4",'中間シート（個人）'!$F$6:$O$100,6,FALSE)&amp;VLOOKUP($D7&amp;"@4",'中間シート（個人）'!$F$6:$O$100,7,FALSE)&amp;"."&amp;VLOOKUP($D7&amp;"@4",'中間シート（個人）'!$F$6:$O$100,8,FALSE))</f>
      </c>
      <c r="Z7" s="18">
        <f>IF(ISERROR(VLOOKUP($D7&amp;"@5",'中間シート（個人）'!$F$6:$O$100,4,FALSE)&amp;VLOOKUP($D7&amp;"@5",'中間シート（個人）'!$F$6:$O$100,5,FALSE)),"",VLOOKUP($D7&amp;"@5",'中間シート（個人）'!$F$6:$O$100,4,FALSE)&amp;VLOOKUP($D7&amp;"@5",'中間シート（個人）'!$F$6:$O$100,5,FALSE))</f>
      </c>
      <c r="AA7" s="18">
        <f>IF(ISERROR(VLOOKUP($D7&amp;"@5",'中間シート（個人）'!$F$6:$O$100,6,FALSE)&amp;VLOOKUP($D7&amp;"@5",'中間シート（個人）'!$F$6:$O$100,7,FALSE)&amp;"."&amp;VLOOKUP($D7&amp;"@5",'中間シート（個人）'!$F$6:$O$100,8,FALSE)),"",VLOOKUP($D7&amp;"@5",'中間シート（個人）'!$F$6:$O$100,6,FALSE)&amp;VLOOKUP($D7&amp;"@5",'中間シート（個人）'!$F$6:$O$100,7,FALSE)&amp;"."&amp;VLOOKUP($D7&amp;"@5",'中間シート（個人）'!$F$6:$O$100,8,FALSE))</f>
      </c>
      <c r="AB7" s="18">
        <f>IF(ISERROR(VLOOKUP($D7&amp;"@6",'中間シート（個人）'!$F$6:$O$100,4,FALSE)&amp;VLOOKUP($D7&amp;"@6",'中間シート（個人）'!$F$6:$O$100,5,FALSE)),"",VLOOKUP($D7&amp;"@6",'中間シート（個人）'!$F$6:$O$100,4,FALSE)&amp;VLOOKUP($D7&amp;"@6",'中間シート（個人）'!$F$6:$O$100,5,FALSE))</f>
      </c>
      <c r="AC7" s="18">
        <f>IF(ISERROR(VLOOKUP($D7&amp;"@6",'中間シート（個人）'!$F$6:$O$100,6,FALSE)&amp;VLOOKUP($D7&amp;"@6",'中間シート（個人）'!$F$6:$O$100,7,FALSE)&amp;"."&amp;VLOOKUP($D7&amp;"@6",'中間シート（個人）'!$F$6:$O$100,8,FALSE)),"",VLOOKUP($D7&amp;"@6",'中間シート（個人）'!$F$6:$O$100,6,FALSE)&amp;VLOOKUP($D7&amp;"@6",'中間シート（個人）'!$F$6:$O$100,7,FALSE)&amp;"."&amp;VLOOKUP($D7&amp;"@6",'中間シート（個人）'!$F$6:$O$100,8,FALSE))</f>
      </c>
      <c r="AD7" s="18">
        <f>IF(ISERROR(VLOOKUP($D7&amp;"@7",'中間シート（個人）'!$F$6:$O$100,4,FALSE)&amp;VLOOKUP($D7&amp;"@7",'中間シート（個人）'!$F$6:$O$100,5,FALSE)),"",VLOOKUP($D7&amp;"@7",'中間シート（個人）'!$F$6:$O$100,4,FALSE)&amp;VLOOKUP($D7&amp;"@7",'中間シート（個人）'!$F$6:$O$100,5,FALSE))</f>
      </c>
      <c r="AE7" s="18">
        <f>IF(ISERROR(VLOOKUP($D7&amp;"@7",'中間シート（個人）'!$F$6:$O$100,6,FALSE)&amp;VLOOKUP($D7&amp;"@7",'中間シート（個人）'!$F$6:$O$100,7,FALSE)&amp;"."&amp;VLOOKUP($D7&amp;"@7",'中間シート（個人）'!$F$6:$O$100,8,FALSE)),"",VLOOKUP($D7&amp;"@7",'中間シート（個人）'!$F$6:$O$100,6,FALSE)&amp;VLOOKUP($D7&amp;"@7",'中間シート（個人）'!$F$6:$O$100,7,FALSE)&amp;"."&amp;VLOOKUP($D7&amp;"@7",'中間シート（個人）'!$F$6:$O$100,8,FALSE))</f>
      </c>
      <c r="AF7" s="18">
        <f>IF(ISERROR(VLOOKUP($D7&amp;"@8",'中間シート（個人）'!$F$6:$O$100,4,FALSE)&amp;VLOOKUP($D7&amp;"@8",'中間シート（個人）'!$F$6:$O$100,5,FALSE)),"",VLOOKUP($D7&amp;"@8",'中間シート（個人）'!$F$6:$O$100,4,FALSE)&amp;VLOOKUP($D7&amp;"@8",'中間シート（個人）'!$F$6:$O$100,5,FALSE))</f>
      </c>
      <c r="AG7" s="18">
        <f>IF(ISERROR(VLOOKUP($D7&amp;"@8",'中間シート（個人）'!$F$6:$O$100,6,FALSE)&amp;VLOOKUP($D7&amp;"@8",'中間シート（個人）'!$F$6:$O$100,7,FALSE)&amp;"."&amp;VLOOKUP($D7&amp;"@8",'中間シート（個人）'!$F$6:$O$100,8,FALSE)),"",VLOOKUP($D7&amp;"@8",'中間シート（個人）'!$F$6:$O$100,6,FALSE)&amp;VLOOKUP($D7&amp;"@8",'中間シート（個人）'!$F$6:$O$100,7,FALSE)&amp;"."&amp;VLOOKUP($D7&amp;"@8",'中間シート（個人）'!$F$6:$O$100,8,FALSE))</f>
      </c>
      <c r="AH7" s="18">
        <f>IF(ISERROR(VLOOKUP($D7&amp;"@9",'中間シート（個人）'!$F$6:$O$100,4,FALSE)&amp;VLOOKUP($D7&amp;"@9",'中間シート（個人）'!$F$6:$O$100,5,FALSE)),"",VLOOKUP($D7&amp;"@9",'中間シート（個人）'!$F$6:$O$100,4,FALSE)&amp;VLOOKUP($D7&amp;"@9",'中間シート（個人）'!$F$6:$O$100,5,FALSE))</f>
      </c>
      <c r="AI7" s="18">
        <f>IF(ISERROR(VLOOKUP($D7&amp;"@9",'中間シート（個人）'!$F$6:$O$100,6,FALSE)&amp;VLOOKUP($D7&amp;"@9",'中間シート（個人）'!$F$6:$O$100,7,FALSE)&amp;"."&amp;VLOOKUP($D7&amp;"@9",'中間シート（個人）'!$F$6:$O$100,8,FALSE)),"",VLOOKUP($D7&amp;"@9",'中間シート（個人）'!$F$6:$O$100,6,FALSE)&amp;VLOOKUP($D7&amp;"@9",'中間シート（個人）'!$F$6:$O$100,7,FALSE)&amp;"."&amp;VLOOKUP($D7&amp;"@9",'中間シート（個人）'!$F$6:$O$100,8,FALSE))</f>
      </c>
      <c r="AJ7" s="18">
        <f>IF(ISERROR(VLOOKUP($D7&amp;"@10",'中間シート（個人）'!$F$6:$O$100,4,FALSE)&amp;VLOOKUP($D7&amp;"@10",'中間シート（個人）'!$F$6:$O$100,5,FALSE)),"",VLOOKUP($D7&amp;"@10",'中間シート（個人）'!$F$6:$O$100,4,FALSE)&amp;VLOOKUP($D7&amp;"@10",'中間シート（個人）'!$F$6:$O$100,5,FALSE))</f>
      </c>
      <c r="AK7" s="18">
        <f>IF(ISERROR(VLOOKUP($D7&amp;"@10",'中間シート（個人）'!$F$6:$O$100,6,FALSE)&amp;VLOOKUP($D7&amp;"@10",'中間シート（個人）'!$F$6:$O$100,7,FALSE)&amp;"."&amp;VLOOKUP($D7&amp;"@10",'中間シート（個人）'!$F$6:$O$100,8,FALSE)),"",VLOOKUP($D7&amp;"@10",'中間シート（個人）'!$F$6:$O$100,6,FALSE)&amp;VLOOKUP($D7&amp;"@10",'中間シート（個人）'!$F$6:$O$100,7,FALSE)&amp;"."&amp;VLOOKUP($D7&amp;"@10",'中間シート（個人）'!$F$6:$O$100,8,FALSE))</f>
      </c>
    </row>
    <row r="8" spans="3:37" ht="13.5">
      <c r="C8" s="18">
        <f>IF('中間シート（個人）'!D10="○","",VLOOKUP('個人種目'!F10,'コード一覧'!$A$2:$B$3,2,FALSE))</f>
      </c>
      <c r="D8" s="18">
        <f>IF('中間シート（個人）'!D10="○","",'中間シート（個人）'!C10)</f>
      </c>
      <c r="E8" s="18">
        <f>IF('中間シート（個人）'!D10="○","",ASC('個人種目'!D10&amp;" "&amp;'個人種目'!E10))</f>
      </c>
      <c r="F8" s="18">
        <f>IF('中間シート（個人）'!D10="○","",'個人種目'!G10&amp;IF(LEN('個人種目'!H10)=1,"0"&amp;'個人種目'!H10,'個人種目'!H10)&amp;IF(LEN('個人種目'!I10)=1,"0"&amp;'個人種目'!I10,'個人種目'!I10))</f>
      </c>
      <c r="G8" s="19">
        <f>IF('中間シート（個人）'!D10="○","",VLOOKUP('個人種目'!$J10,'コード一覧'!$C$3:$D$6,2,FALSE))</f>
      </c>
      <c r="H8" s="18">
        <f>IF('中間シート（個人）'!D10="○","",IF('個人種目'!$J10="一般",0,'個人種目'!$K10))</f>
      </c>
      <c r="I8" s="18">
        <f>IF('中間シート（個人）'!D10="○","",'中間シート（個人）'!H10)</f>
      </c>
      <c r="K8" s="18">
        <f>IF('中間シート（個人）'!D10="○","",'個人種目'!$L$1)</f>
      </c>
      <c r="L8" s="18">
        <f>IF('中間シート（個人）'!D10="○","",ASC('申込書_コナミ'!$S$9))</f>
      </c>
      <c r="M8" s="18">
        <f>IF('中間シート（個人）'!D10="○","",'申込書_コナミ'!$E$8)</f>
      </c>
      <c r="Q8" s="18">
        <f>IF('中間シート（個人）'!D10="○","",4)</f>
      </c>
      <c r="R8" s="18">
        <f>IF(ISERROR(VLOOKUP($D8&amp;"@1",'中間シート（個人）'!$F$6:$O$100,4,FALSE)&amp;VLOOKUP($D8&amp;"@1",'中間シート（個人）'!$F$6:$O$100,5,FALSE)),"",VLOOKUP($D8&amp;"@1",'中間シート（個人）'!$F$6:$O$100,4,FALSE)&amp;VLOOKUP($D8&amp;"@1",'中間シート（個人）'!$F$6:$O$100,5,FALSE))</f>
      </c>
      <c r="S8" s="18">
        <f>IF(ISERROR(VLOOKUP($D8&amp;"@1",'中間シート（個人）'!$F$6:$O$100,6,FALSE)&amp;VLOOKUP($D8&amp;"@1",'中間シート（個人）'!$F$6:$O$100,7,FALSE)&amp;"."&amp;VLOOKUP($D8&amp;"@1",'中間シート（個人）'!$F$6:$O$100,8,FALSE)),"",VLOOKUP($D8&amp;"@1",'中間シート（個人）'!$F$6:$O$100,6,FALSE)&amp;VLOOKUP($D8&amp;"@1",'中間シート（個人）'!$F$6:$O$100,7,FALSE)&amp;"."&amp;VLOOKUP($D8&amp;"@1",'中間シート（個人）'!$F$6:$O$100,8,FALSE))</f>
      </c>
      <c r="T8" s="18">
        <f>IF(ISERROR(VLOOKUP($D8&amp;"@2",'中間シート（個人）'!$F$6:$O$100,4,FALSE)&amp;VLOOKUP($D8&amp;"@2",'中間シート（個人）'!$F$6:$O$100,5,FALSE)),"",VLOOKUP($D8&amp;"@2",'中間シート（個人）'!$F$6:$O$100,4,FALSE)&amp;VLOOKUP($D8&amp;"@2",'中間シート（個人）'!$F$6:$O$100,5,FALSE))</f>
      </c>
      <c r="U8" s="18">
        <f>IF(ISERROR(VLOOKUP($D8&amp;"@2",'中間シート（個人）'!$F$6:$O$100,6,FALSE)&amp;VLOOKUP($D8&amp;"@2",'中間シート（個人）'!$F$6:$O$100,7,FALSE)&amp;"."&amp;VLOOKUP($D8&amp;"@2",'中間シート（個人）'!$F$6:$O$100,8,FALSE)),"",VLOOKUP($D8&amp;"@2",'中間シート（個人）'!$F$6:$O$100,6,FALSE)&amp;VLOOKUP($D8&amp;"@2",'中間シート（個人）'!$F$6:$O$100,7,FALSE)&amp;"."&amp;VLOOKUP($D8&amp;"@2",'中間シート（個人）'!$F$6:$O$100,8,FALSE))</f>
      </c>
      <c r="V8" s="18">
        <f>IF(ISERROR(VLOOKUP($D8&amp;"@3",'中間シート（個人）'!$F$6:$O$100,4,FALSE)&amp;VLOOKUP($D8&amp;"@3",'中間シート（個人）'!$F$6:$O$100,5,FALSE)),"",VLOOKUP($D8&amp;"@3",'中間シート（個人）'!$F$6:$O$100,4,FALSE)&amp;VLOOKUP($D8&amp;"@3",'中間シート（個人）'!$F$6:$O$100,5,FALSE))</f>
      </c>
      <c r="W8" s="18">
        <f>IF(ISERROR(VLOOKUP($D8&amp;"@3",'中間シート（個人）'!$F$6:$O$100,6,FALSE)&amp;VLOOKUP($D8&amp;"@3",'中間シート（個人）'!$F$6:$O$100,7,FALSE)&amp;"."&amp;VLOOKUP($D8&amp;"@3",'中間シート（個人）'!$F$6:$O$100,8,FALSE)),"",VLOOKUP($D8&amp;"@3",'中間シート（個人）'!$F$6:$O$100,6,FALSE)&amp;VLOOKUP($D8&amp;"@3",'中間シート（個人）'!$F$6:$O$100,7,FALSE)&amp;"."&amp;VLOOKUP($D8&amp;"@3",'中間シート（個人）'!$F$6:$O$100,8,FALSE))</f>
      </c>
      <c r="X8" s="18">
        <f>IF(ISERROR(VLOOKUP($D8&amp;"@4",'中間シート（個人）'!$F$6:$O$100,4,FALSE)&amp;VLOOKUP($D8&amp;"@4",'中間シート（個人）'!$F$6:$O$100,5,FALSE)),"",VLOOKUP($D8&amp;"@4",'中間シート（個人）'!$F$6:$O$100,4,FALSE)&amp;VLOOKUP($D8&amp;"@4",'中間シート（個人）'!$F$6:$O$100,5,FALSE))</f>
      </c>
      <c r="Y8" s="18">
        <f>IF(ISERROR(VLOOKUP($D8&amp;"@4",'中間シート（個人）'!$F$6:$O$100,6,FALSE)&amp;VLOOKUP($D8&amp;"@4",'中間シート（個人）'!$F$6:$O$100,7,FALSE)&amp;"."&amp;VLOOKUP($D8&amp;"@4",'中間シート（個人）'!$F$6:$O$100,8,FALSE)),"",VLOOKUP($D8&amp;"@4",'中間シート（個人）'!$F$6:$O$100,6,FALSE)&amp;VLOOKUP($D8&amp;"@4",'中間シート（個人）'!$F$6:$O$100,7,FALSE)&amp;"."&amp;VLOOKUP($D8&amp;"@4",'中間シート（個人）'!$F$6:$O$100,8,FALSE))</f>
      </c>
      <c r="Z8" s="18">
        <f>IF(ISERROR(VLOOKUP($D8&amp;"@5",'中間シート（個人）'!$F$6:$O$100,4,FALSE)&amp;VLOOKUP($D8&amp;"@5",'中間シート（個人）'!$F$6:$O$100,5,FALSE)),"",VLOOKUP($D8&amp;"@5",'中間シート（個人）'!$F$6:$O$100,4,FALSE)&amp;VLOOKUP($D8&amp;"@5",'中間シート（個人）'!$F$6:$O$100,5,FALSE))</f>
      </c>
      <c r="AA8" s="18">
        <f>IF(ISERROR(VLOOKUP($D8&amp;"@5",'中間シート（個人）'!$F$6:$O$100,6,FALSE)&amp;VLOOKUP($D8&amp;"@5",'中間シート（個人）'!$F$6:$O$100,7,FALSE)&amp;"."&amp;VLOOKUP($D8&amp;"@5",'中間シート（個人）'!$F$6:$O$100,8,FALSE)),"",VLOOKUP($D8&amp;"@5",'中間シート（個人）'!$F$6:$O$100,6,FALSE)&amp;VLOOKUP($D8&amp;"@5",'中間シート（個人）'!$F$6:$O$100,7,FALSE)&amp;"."&amp;VLOOKUP($D8&amp;"@5",'中間シート（個人）'!$F$6:$O$100,8,FALSE))</f>
      </c>
      <c r="AB8" s="18">
        <f>IF(ISERROR(VLOOKUP($D8&amp;"@6",'中間シート（個人）'!$F$6:$O$100,4,FALSE)&amp;VLOOKUP($D8&amp;"@6",'中間シート（個人）'!$F$6:$O$100,5,FALSE)),"",VLOOKUP($D8&amp;"@6",'中間シート（個人）'!$F$6:$O$100,4,FALSE)&amp;VLOOKUP($D8&amp;"@6",'中間シート（個人）'!$F$6:$O$100,5,FALSE))</f>
      </c>
      <c r="AC8" s="18">
        <f>IF(ISERROR(VLOOKUP($D8&amp;"@6",'中間シート（個人）'!$F$6:$O$100,6,FALSE)&amp;VLOOKUP($D8&amp;"@6",'中間シート（個人）'!$F$6:$O$100,7,FALSE)&amp;"."&amp;VLOOKUP($D8&amp;"@6",'中間シート（個人）'!$F$6:$O$100,8,FALSE)),"",VLOOKUP($D8&amp;"@6",'中間シート（個人）'!$F$6:$O$100,6,FALSE)&amp;VLOOKUP($D8&amp;"@6",'中間シート（個人）'!$F$6:$O$100,7,FALSE)&amp;"."&amp;VLOOKUP($D8&amp;"@6",'中間シート（個人）'!$F$6:$O$100,8,FALSE))</f>
      </c>
      <c r="AD8" s="18">
        <f>IF(ISERROR(VLOOKUP($D8&amp;"@7",'中間シート（個人）'!$F$6:$O$100,4,FALSE)&amp;VLOOKUP($D8&amp;"@7",'中間シート（個人）'!$F$6:$O$100,5,FALSE)),"",VLOOKUP($D8&amp;"@7",'中間シート（個人）'!$F$6:$O$100,4,FALSE)&amp;VLOOKUP($D8&amp;"@7",'中間シート（個人）'!$F$6:$O$100,5,FALSE))</f>
      </c>
      <c r="AE8" s="18">
        <f>IF(ISERROR(VLOOKUP($D8&amp;"@7",'中間シート（個人）'!$F$6:$O$100,6,FALSE)&amp;VLOOKUP($D8&amp;"@7",'中間シート（個人）'!$F$6:$O$100,7,FALSE)&amp;"."&amp;VLOOKUP($D8&amp;"@7",'中間シート（個人）'!$F$6:$O$100,8,FALSE)),"",VLOOKUP($D8&amp;"@7",'中間シート（個人）'!$F$6:$O$100,6,FALSE)&amp;VLOOKUP($D8&amp;"@7",'中間シート（個人）'!$F$6:$O$100,7,FALSE)&amp;"."&amp;VLOOKUP($D8&amp;"@7",'中間シート（個人）'!$F$6:$O$100,8,FALSE))</f>
      </c>
      <c r="AF8" s="18">
        <f>IF(ISERROR(VLOOKUP($D8&amp;"@8",'中間シート（個人）'!$F$6:$O$100,4,FALSE)&amp;VLOOKUP($D8&amp;"@8",'中間シート（個人）'!$F$6:$O$100,5,FALSE)),"",VLOOKUP($D8&amp;"@8",'中間シート（個人）'!$F$6:$O$100,4,FALSE)&amp;VLOOKUP($D8&amp;"@8",'中間シート（個人）'!$F$6:$O$100,5,FALSE))</f>
      </c>
      <c r="AG8" s="18">
        <f>IF(ISERROR(VLOOKUP($D8&amp;"@8",'中間シート（個人）'!$F$6:$O$100,6,FALSE)&amp;VLOOKUP($D8&amp;"@8",'中間シート（個人）'!$F$6:$O$100,7,FALSE)&amp;"."&amp;VLOOKUP($D8&amp;"@8",'中間シート（個人）'!$F$6:$O$100,8,FALSE)),"",VLOOKUP($D8&amp;"@8",'中間シート（個人）'!$F$6:$O$100,6,FALSE)&amp;VLOOKUP($D8&amp;"@8",'中間シート（個人）'!$F$6:$O$100,7,FALSE)&amp;"."&amp;VLOOKUP($D8&amp;"@8",'中間シート（個人）'!$F$6:$O$100,8,FALSE))</f>
      </c>
      <c r="AH8" s="18">
        <f>IF(ISERROR(VLOOKUP($D8&amp;"@9",'中間シート（個人）'!$F$6:$O$100,4,FALSE)&amp;VLOOKUP($D8&amp;"@9",'中間シート（個人）'!$F$6:$O$100,5,FALSE)),"",VLOOKUP($D8&amp;"@9",'中間シート（個人）'!$F$6:$O$100,4,FALSE)&amp;VLOOKUP($D8&amp;"@9",'中間シート（個人）'!$F$6:$O$100,5,FALSE))</f>
      </c>
      <c r="AI8" s="18">
        <f>IF(ISERROR(VLOOKUP($D8&amp;"@9",'中間シート（個人）'!$F$6:$O$100,6,FALSE)&amp;VLOOKUP($D8&amp;"@9",'中間シート（個人）'!$F$6:$O$100,7,FALSE)&amp;"."&amp;VLOOKUP($D8&amp;"@9",'中間シート（個人）'!$F$6:$O$100,8,FALSE)),"",VLOOKUP($D8&amp;"@9",'中間シート（個人）'!$F$6:$O$100,6,FALSE)&amp;VLOOKUP($D8&amp;"@9",'中間シート（個人）'!$F$6:$O$100,7,FALSE)&amp;"."&amp;VLOOKUP($D8&amp;"@9",'中間シート（個人）'!$F$6:$O$100,8,FALSE))</f>
      </c>
      <c r="AJ8" s="18">
        <f>IF(ISERROR(VLOOKUP($D8&amp;"@10",'中間シート（個人）'!$F$6:$O$100,4,FALSE)&amp;VLOOKUP($D8&amp;"@10",'中間シート（個人）'!$F$6:$O$100,5,FALSE)),"",VLOOKUP($D8&amp;"@10",'中間シート（個人）'!$F$6:$O$100,4,FALSE)&amp;VLOOKUP($D8&amp;"@10",'中間シート（個人）'!$F$6:$O$100,5,FALSE))</f>
      </c>
      <c r="AK8" s="18">
        <f>IF(ISERROR(VLOOKUP($D8&amp;"@10",'中間シート（個人）'!$F$6:$O$100,6,FALSE)&amp;VLOOKUP($D8&amp;"@10",'中間シート（個人）'!$F$6:$O$100,7,FALSE)&amp;"."&amp;VLOOKUP($D8&amp;"@10",'中間シート（個人）'!$F$6:$O$100,8,FALSE)),"",VLOOKUP($D8&amp;"@10",'中間シート（個人）'!$F$6:$O$100,6,FALSE)&amp;VLOOKUP($D8&amp;"@10",'中間シート（個人）'!$F$6:$O$100,7,FALSE)&amp;"."&amp;VLOOKUP($D8&amp;"@10",'中間シート（個人）'!$F$6:$O$100,8,FALSE))</f>
      </c>
    </row>
    <row r="9" spans="3:37" ht="13.5">
      <c r="C9" s="18">
        <f>IF('中間シート（個人）'!D11="○","",VLOOKUP('個人種目'!F11,'コード一覧'!$A$2:$B$3,2,FALSE))</f>
      </c>
      <c r="D9" s="18">
        <f>IF('中間シート（個人）'!D11="○","",'中間シート（個人）'!C11)</f>
      </c>
      <c r="E9" s="18">
        <f>IF('中間シート（個人）'!D11="○","",ASC('個人種目'!D11&amp;" "&amp;'個人種目'!E11))</f>
      </c>
      <c r="F9" s="18">
        <f>IF('中間シート（個人）'!D11="○","",'個人種目'!G11&amp;IF(LEN('個人種目'!H11)=1,"0"&amp;'個人種目'!H11,'個人種目'!H11)&amp;IF(LEN('個人種目'!I11)=1,"0"&amp;'個人種目'!I11,'個人種目'!I11))</f>
      </c>
      <c r="G9" s="19">
        <f>IF('中間シート（個人）'!D11="○","",VLOOKUP('個人種目'!$J11,'コード一覧'!$C$3:$D$6,2,FALSE))</f>
      </c>
      <c r="H9" s="18">
        <f>IF('中間シート（個人）'!D11="○","",IF('個人種目'!$J11="一般",0,'個人種目'!$K11))</f>
      </c>
      <c r="I9" s="18">
        <f>IF('中間シート（個人）'!D11="○","",'中間シート（個人）'!H11)</f>
      </c>
      <c r="K9" s="18">
        <f>IF('中間シート（個人）'!D11="○","",'個人種目'!$L$1)</f>
      </c>
      <c r="L9" s="18">
        <f>IF('中間シート（個人）'!D11="○","",ASC('申込書_コナミ'!$S$9))</f>
      </c>
      <c r="M9" s="18">
        <f>IF('中間シート（個人）'!D11="○","",'申込書_コナミ'!$E$8)</f>
      </c>
      <c r="Q9" s="18">
        <f>IF('中間シート（個人）'!D11="○","",4)</f>
      </c>
      <c r="R9" s="18">
        <f>IF(ISERROR(VLOOKUP($D9&amp;"@1",'中間シート（個人）'!$F$6:$O$100,4,FALSE)&amp;VLOOKUP($D9&amp;"@1",'中間シート（個人）'!$F$6:$O$100,5,FALSE)),"",VLOOKUP($D9&amp;"@1",'中間シート（個人）'!$F$6:$O$100,4,FALSE)&amp;VLOOKUP($D9&amp;"@1",'中間シート（個人）'!$F$6:$O$100,5,FALSE))</f>
      </c>
      <c r="S9" s="18">
        <f>IF(ISERROR(VLOOKUP($D9&amp;"@1",'中間シート（個人）'!$F$6:$O$100,6,FALSE)&amp;VLOOKUP($D9&amp;"@1",'中間シート（個人）'!$F$6:$O$100,7,FALSE)&amp;"."&amp;VLOOKUP($D9&amp;"@1",'中間シート（個人）'!$F$6:$O$100,8,FALSE)),"",VLOOKUP($D9&amp;"@1",'中間シート（個人）'!$F$6:$O$100,6,FALSE)&amp;VLOOKUP($D9&amp;"@1",'中間シート（個人）'!$F$6:$O$100,7,FALSE)&amp;"."&amp;VLOOKUP($D9&amp;"@1",'中間シート（個人）'!$F$6:$O$100,8,FALSE))</f>
      </c>
      <c r="T9" s="18">
        <f>IF(ISERROR(VLOOKUP($D9&amp;"@2",'中間シート（個人）'!$F$6:$O$100,4,FALSE)&amp;VLOOKUP($D9&amp;"@2",'中間シート（個人）'!$F$6:$O$100,5,FALSE)),"",VLOOKUP($D9&amp;"@2",'中間シート（個人）'!$F$6:$O$100,4,FALSE)&amp;VLOOKUP($D9&amp;"@2",'中間シート（個人）'!$F$6:$O$100,5,FALSE))</f>
      </c>
      <c r="U9" s="18">
        <f>IF(ISERROR(VLOOKUP($D9&amp;"@2",'中間シート（個人）'!$F$6:$O$100,6,FALSE)&amp;VLOOKUP($D9&amp;"@2",'中間シート（個人）'!$F$6:$O$100,7,FALSE)&amp;"."&amp;VLOOKUP($D9&amp;"@2",'中間シート（個人）'!$F$6:$O$100,8,FALSE)),"",VLOOKUP($D9&amp;"@2",'中間シート（個人）'!$F$6:$O$100,6,FALSE)&amp;VLOOKUP($D9&amp;"@2",'中間シート（個人）'!$F$6:$O$100,7,FALSE)&amp;"."&amp;VLOOKUP($D9&amp;"@2",'中間シート（個人）'!$F$6:$O$100,8,FALSE))</f>
      </c>
      <c r="V9" s="18">
        <f>IF(ISERROR(VLOOKUP($D9&amp;"@3",'中間シート（個人）'!$F$6:$O$100,4,FALSE)&amp;VLOOKUP($D9&amp;"@3",'中間シート（個人）'!$F$6:$O$100,5,FALSE)),"",VLOOKUP($D9&amp;"@3",'中間シート（個人）'!$F$6:$O$100,4,FALSE)&amp;VLOOKUP($D9&amp;"@3",'中間シート（個人）'!$F$6:$O$100,5,FALSE))</f>
      </c>
      <c r="W9" s="18">
        <f>IF(ISERROR(VLOOKUP($D9&amp;"@3",'中間シート（個人）'!$F$6:$O$100,6,FALSE)&amp;VLOOKUP($D9&amp;"@3",'中間シート（個人）'!$F$6:$O$100,7,FALSE)&amp;"."&amp;VLOOKUP($D9&amp;"@3",'中間シート（個人）'!$F$6:$O$100,8,FALSE)),"",VLOOKUP($D9&amp;"@3",'中間シート（個人）'!$F$6:$O$100,6,FALSE)&amp;VLOOKUP($D9&amp;"@3",'中間シート（個人）'!$F$6:$O$100,7,FALSE)&amp;"."&amp;VLOOKUP($D9&amp;"@3",'中間シート（個人）'!$F$6:$O$100,8,FALSE))</f>
      </c>
      <c r="X9" s="18">
        <f>IF(ISERROR(VLOOKUP($D9&amp;"@4",'中間シート（個人）'!$F$6:$O$100,4,FALSE)&amp;VLOOKUP($D9&amp;"@4",'中間シート（個人）'!$F$6:$O$100,5,FALSE)),"",VLOOKUP($D9&amp;"@4",'中間シート（個人）'!$F$6:$O$100,4,FALSE)&amp;VLOOKUP($D9&amp;"@4",'中間シート（個人）'!$F$6:$O$100,5,FALSE))</f>
      </c>
      <c r="Y9" s="18">
        <f>IF(ISERROR(VLOOKUP($D9&amp;"@4",'中間シート（個人）'!$F$6:$O$100,6,FALSE)&amp;VLOOKUP($D9&amp;"@4",'中間シート（個人）'!$F$6:$O$100,7,FALSE)&amp;"."&amp;VLOOKUP($D9&amp;"@4",'中間シート（個人）'!$F$6:$O$100,8,FALSE)),"",VLOOKUP($D9&amp;"@4",'中間シート（個人）'!$F$6:$O$100,6,FALSE)&amp;VLOOKUP($D9&amp;"@4",'中間シート（個人）'!$F$6:$O$100,7,FALSE)&amp;"."&amp;VLOOKUP($D9&amp;"@4",'中間シート（個人）'!$F$6:$O$100,8,FALSE))</f>
      </c>
      <c r="Z9" s="18">
        <f>IF(ISERROR(VLOOKUP($D9&amp;"@5",'中間シート（個人）'!$F$6:$O$100,4,FALSE)&amp;VLOOKUP($D9&amp;"@5",'中間シート（個人）'!$F$6:$O$100,5,FALSE)),"",VLOOKUP($D9&amp;"@5",'中間シート（個人）'!$F$6:$O$100,4,FALSE)&amp;VLOOKUP($D9&amp;"@5",'中間シート（個人）'!$F$6:$O$100,5,FALSE))</f>
      </c>
      <c r="AA9" s="18">
        <f>IF(ISERROR(VLOOKUP($D9&amp;"@5",'中間シート（個人）'!$F$6:$O$100,6,FALSE)&amp;VLOOKUP($D9&amp;"@5",'中間シート（個人）'!$F$6:$O$100,7,FALSE)&amp;"."&amp;VLOOKUP($D9&amp;"@5",'中間シート（個人）'!$F$6:$O$100,8,FALSE)),"",VLOOKUP($D9&amp;"@5",'中間シート（個人）'!$F$6:$O$100,6,FALSE)&amp;VLOOKUP($D9&amp;"@5",'中間シート（個人）'!$F$6:$O$100,7,FALSE)&amp;"."&amp;VLOOKUP($D9&amp;"@5",'中間シート（個人）'!$F$6:$O$100,8,FALSE))</f>
      </c>
      <c r="AB9" s="18">
        <f>IF(ISERROR(VLOOKUP($D9&amp;"@6",'中間シート（個人）'!$F$6:$O$100,4,FALSE)&amp;VLOOKUP($D9&amp;"@6",'中間シート（個人）'!$F$6:$O$100,5,FALSE)),"",VLOOKUP($D9&amp;"@6",'中間シート（個人）'!$F$6:$O$100,4,FALSE)&amp;VLOOKUP($D9&amp;"@6",'中間シート（個人）'!$F$6:$O$100,5,FALSE))</f>
      </c>
      <c r="AC9" s="18">
        <f>IF(ISERROR(VLOOKUP($D9&amp;"@6",'中間シート（個人）'!$F$6:$O$100,6,FALSE)&amp;VLOOKUP($D9&amp;"@6",'中間シート（個人）'!$F$6:$O$100,7,FALSE)&amp;"."&amp;VLOOKUP($D9&amp;"@6",'中間シート（個人）'!$F$6:$O$100,8,FALSE)),"",VLOOKUP($D9&amp;"@6",'中間シート（個人）'!$F$6:$O$100,6,FALSE)&amp;VLOOKUP($D9&amp;"@6",'中間シート（個人）'!$F$6:$O$100,7,FALSE)&amp;"."&amp;VLOOKUP($D9&amp;"@6",'中間シート（個人）'!$F$6:$O$100,8,FALSE))</f>
      </c>
      <c r="AD9" s="18">
        <f>IF(ISERROR(VLOOKUP($D9&amp;"@7",'中間シート（個人）'!$F$6:$O$100,4,FALSE)&amp;VLOOKUP($D9&amp;"@7",'中間シート（個人）'!$F$6:$O$100,5,FALSE)),"",VLOOKUP($D9&amp;"@7",'中間シート（個人）'!$F$6:$O$100,4,FALSE)&amp;VLOOKUP($D9&amp;"@7",'中間シート（個人）'!$F$6:$O$100,5,FALSE))</f>
      </c>
      <c r="AE9" s="18">
        <f>IF(ISERROR(VLOOKUP($D9&amp;"@7",'中間シート（個人）'!$F$6:$O$100,6,FALSE)&amp;VLOOKUP($D9&amp;"@7",'中間シート（個人）'!$F$6:$O$100,7,FALSE)&amp;"."&amp;VLOOKUP($D9&amp;"@7",'中間シート（個人）'!$F$6:$O$100,8,FALSE)),"",VLOOKUP($D9&amp;"@7",'中間シート（個人）'!$F$6:$O$100,6,FALSE)&amp;VLOOKUP($D9&amp;"@7",'中間シート（個人）'!$F$6:$O$100,7,FALSE)&amp;"."&amp;VLOOKUP($D9&amp;"@7",'中間シート（個人）'!$F$6:$O$100,8,FALSE))</f>
      </c>
      <c r="AF9" s="18">
        <f>IF(ISERROR(VLOOKUP($D9&amp;"@8",'中間シート（個人）'!$F$6:$O$100,4,FALSE)&amp;VLOOKUP($D9&amp;"@8",'中間シート（個人）'!$F$6:$O$100,5,FALSE)),"",VLOOKUP($D9&amp;"@8",'中間シート（個人）'!$F$6:$O$100,4,FALSE)&amp;VLOOKUP($D9&amp;"@8",'中間シート（個人）'!$F$6:$O$100,5,FALSE))</f>
      </c>
      <c r="AG9" s="18">
        <f>IF(ISERROR(VLOOKUP($D9&amp;"@8",'中間シート（個人）'!$F$6:$O$100,6,FALSE)&amp;VLOOKUP($D9&amp;"@8",'中間シート（個人）'!$F$6:$O$100,7,FALSE)&amp;"."&amp;VLOOKUP($D9&amp;"@8",'中間シート（個人）'!$F$6:$O$100,8,FALSE)),"",VLOOKUP($D9&amp;"@8",'中間シート（個人）'!$F$6:$O$100,6,FALSE)&amp;VLOOKUP($D9&amp;"@8",'中間シート（個人）'!$F$6:$O$100,7,FALSE)&amp;"."&amp;VLOOKUP($D9&amp;"@8",'中間シート（個人）'!$F$6:$O$100,8,FALSE))</f>
      </c>
      <c r="AH9" s="18">
        <f>IF(ISERROR(VLOOKUP($D9&amp;"@9",'中間シート（個人）'!$F$6:$O$100,4,FALSE)&amp;VLOOKUP($D9&amp;"@9",'中間シート（個人）'!$F$6:$O$100,5,FALSE)),"",VLOOKUP($D9&amp;"@9",'中間シート（個人）'!$F$6:$O$100,4,FALSE)&amp;VLOOKUP($D9&amp;"@9",'中間シート（個人）'!$F$6:$O$100,5,FALSE))</f>
      </c>
      <c r="AI9" s="18">
        <f>IF(ISERROR(VLOOKUP($D9&amp;"@9",'中間シート（個人）'!$F$6:$O$100,6,FALSE)&amp;VLOOKUP($D9&amp;"@9",'中間シート（個人）'!$F$6:$O$100,7,FALSE)&amp;"."&amp;VLOOKUP($D9&amp;"@9",'中間シート（個人）'!$F$6:$O$100,8,FALSE)),"",VLOOKUP($D9&amp;"@9",'中間シート（個人）'!$F$6:$O$100,6,FALSE)&amp;VLOOKUP($D9&amp;"@9",'中間シート（個人）'!$F$6:$O$100,7,FALSE)&amp;"."&amp;VLOOKUP($D9&amp;"@9",'中間シート（個人）'!$F$6:$O$100,8,FALSE))</f>
      </c>
      <c r="AJ9" s="18">
        <f>IF(ISERROR(VLOOKUP($D9&amp;"@10",'中間シート（個人）'!$F$6:$O$100,4,FALSE)&amp;VLOOKUP($D9&amp;"@10",'中間シート（個人）'!$F$6:$O$100,5,FALSE)),"",VLOOKUP($D9&amp;"@10",'中間シート（個人）'!$F$6:$O$100,4,FALSE)&amp;VLOOKUP($D9&amp;"@10",'中間シート（個人）'!$F$6:$O$100,5,FALSE))</f>
      </c>
      <c r="AK9" s="18">
        <f>IF(ISERROR(VLOOKUP($D9&amp;"@10",'中間シート（個人）'!$F$6:$O$100,6,FALSE)&amp;VLOOKUP($D9&amp;"@10",'中間シート（個人）'!$F$6:$O$100,7,FALSE)&amp;"."&amp;VLOOKUP($D9&amp;"@10",'中間シート（個人）'!$F$6:$O$100,8,FALSE)),"",VLOOKUP($D9&amp;"@10",'中間シート（個人）'!$F$6:$O$100,6,FALSE)&amp;VLOOKUP($D9&amp;"@10",'中間シート（個人）'!$F$6:$O$100,7,FALSE)&amp;"."&amp;VLOOKUP($D9&amp;"@10",'中間シート（個人）'!$F$6:$O$100,8,FALSE))</f>
      </c>
    </row>
    <row r="10" spans="3:37" ht="13.5">
      <c r="C10" s="18">
        <f>IF('中間シート（個人）'!D12="○","",VLOOKUP('個人種目'!F12,'コード一覧'!$A$2:$B$3,2,FALSE))</f>
      </c>
      <c r="D10" s="18">
        <f>IF('中間シート（個人）'!D12="○","",'中間シート（個人）'!C12)</f>
      </c>
      <c r="E10" s="18">
        <f>IF('中間シート（個人）'!D12="○","",ASC('個人種目'!D12&amp;" "&amp;'個人種目'!E12))</f>
      </c>
      <c r="F10" s="18">
        <f>IF('中間シート（個人）'!D12="○","",'個人種目'!G12&amp;IF(LEN('個人種目'!H12)=1,"0"&amp;'個人種目'!H12,'個人種目'!H12)&amp;IF(LEN('個人種目'!I12)=1,"0"&amp;'個人種目'!I12,'個人種目'!I12))</f>
      </c>
      <c r="G10" s="19">
        <f>IF('中間シート（個人）'!D12="○","",VLOOKUP('個人種目'!$J12,'コード一覧'!$C$3:$D$6,2,FALSE))</f>
      </c>
      <c r="H10" s="18">
        <f>IF('中間シート（個人）'!D12="○","",IF('個人種目'!$J12="一般",0,'個人種目'!$K12))</f>
      </c>
      <c r="I10" s="18">
        <f>IF('中間シート（個人）'!D12="○","",'中間シート（個人）'!H12)</f>
      </c>
      <c r="K10" s="18">
        <f>IF('中間シート（個人）'!D12="○","",'個人種目'!$L$1)</f>
      </c>
      <c r="L10" s="18">
        <f>IF('中間シート（個人）'!D12="○","",ASC('申込書_コナミ'!$S$9))</f>
      </c>
      <c r="M10" s="18">
        <f>IF('中間シート（個人）'!D12="○","",'申込書_コナミ'!$E$8)</f>
      </c>
      <c r="Q10" s="18">
        <f>IF('中間シート（個人）'!D12="○","",4)</f>
      </c>
      <c r="R10" s="18">
        <f>IF(ISERROR(VLOOKUP($D10&amp;"@1",'中間シート（個人）'!$F$6:$O$100,4,FALSE)&amp;VLOOKUP($D10&amp;"@1",'中間シート（個人）'!$F$6:$O$100,5,FALSE)),"",VLOOKUP($D10&amp;"@1",'中間シート（個人）'!$F$6:$O$100,4,FALSE)&amp;VLOOKUP($D10&amp;"@1",'中間シート（個人）'!$F$6:$O$100,5,FALSE))</f>
      </c>
      <c r="S10" s="18">
        <f>IF(ISERROR(VLOOKUP($D10&amp;"@1",'中間シート（個人）'!$F$6:$O$100,6,FALSE)&amp;VLOOKUP($D10&amp;"@1",'中間シート（個人）'!$F$6:$O$100,7,FALSE)&amp;"."&amp;VLOOKUP($D10&amp;"@1",'中間シート（個人）'!$F$6:$O$100,8,FALSE)),"",VLOOKUP($D10&amp;"@1",'中間シート（個人）'!$F$6:$O$100,6,FALSE)&amp;VLOOKUP($D10&amp;"@1",'中間シート（個人）'!$F$6:$O$100,7,FALSE)&amp;"."&amp;VLOOKUP($D10&amp;"@1",'中間シート（個人）'!$F$6:$O$100,8,FALSE))</f>
      </c>
      <c r="T10" s="18">
        <f>IF(ISERROR(VLOOKUP($D10&amp;"@2",'中間シート（個人）'!$F$6:$O$100,4,FALSE)&amp;VLOOKUP($D10&amp;"@2",'中間シート（個人）'!$F$6:$O$100,5,FALSE)),"",VLOOKUP($D10&amp;"@2",'中間シート（個人）'!$F$6:$O$100,4,FALSE)&amp;VLOOKUP($D10&amp;"@2",'中間シート（個人）'!$F$6:$O$100,5,FALSE))</f>
      </c>
      <c r="U10" s="18">
        <f>IF(ISERROR(VLOOKUP($D10&amp;"@2",'中間シート（個人）'!$F$6:$O$100,6,FALSE)&amp;VLOOKUP($D10&amp;"@2",'中間シート（個人）'!$F$6:$O$100,7,FALSE)&amp;"."&amp;VLOOKUP($D10&amp;"@2",'中間シート（個人）'!$F$6:$O$100,8,FALSE)),"",VLOOKUP($D10&amp;"@2",'中間シート（個人）'!$F$6:$O$100,6,FALSE)&amp;VLOOKUP($D10&amp;"@2",'中間シート（個人）'!$F$6:$O$100,7,FALSE)&amp;"."&amp;VLOOKUP($D10&amp;"@2",'中間シート（個人）'!$F$6:$O$100,8,FALSE))</f>
      </c>
      <c r="V10" s="18">
        <f>IF(ISERROR(VLOOKUP($D10&amp;"@3",'中間シート（個人）'!$F$6:$O$100,4,FALSE)&amp;VLOOKUP($D10&amp;"@3",'中間シート（個人）'!$F$6:$O$100,5,FALSE)),"",VLOOKUP($D10&amp;"@3",'中間シート（個人）'!$F$6:$O$100,4,FALSE)&amp;VLOOKUP($D10&amp;"@3",'中間シート（個人）'!$F$6:$O$100,5,FALSE))</f>
      </c>
      <c r="W10" s="18">
        <f>IF(ISERROR(VLOOKUP($D10&amp;"@3",'中間シート（個人）'!$F$6:$O$100,6,FALSE)&amp;VLOOKUP($D10&amp;"@3",'中間シート（個人）'!$F$6:$O$100,7,FALSE)&amp;"."&amp;VLOOKUP($D10&amp;"@3",'中間シート（個人）'!$F$6:$O$100,8,FALSE)),"",VLOOKUP($D10&amp;"@3",'中間シート（個人）'!$F$6:$O$100,6,FALSE)&amp;VLOOKUP($D10&amp;"@3",'中間シート（個人）'!$F$6:$O$100,7,FALSE)&amp;"."&amp;VLOOKUP($D10&amp;"@3",'中間シート（個人）'!$F$6:$O$100,8,FALSE))</f>
      </c>
      <c r="X10" s="18">
        <f>IF(ISERROR(VLOOKUP($D10&amp;"@4",'中間シート（個人）'!$F$6:$O$100,4,FALSE)&amp;VLOOKUP($D10&amp;"@4",'中間シート（個人）'!$F$6:$O$100,5,FALSE)),"",VLOOKUP($D10&amp;"@4",'中間シート（個人）'!$F$6:$O$100,4,FALSE)&amp;VLOOKUP($D10&amp;"@4",'中間シート（個人）'!$F$6:$O$100,5,FALSE))</f>
      </c>
      <c r="Y10" s="18">
        <f>IF(ISERROR(VLOOKUP($D10&amp;"@4",'中間シート（個人）'!$F$6:$O$100,6,FALSE)&amp;VLOOKUP($D10&amp;"@4",'中間シート（個人）'!$F$6:$O$100,7,FALSE)&amp;"."&amp;VLOOKUP($D10&amp;"@4",'中間シート（個人）'!$F$6:$O$100,8,FALSE)),"",VLOOKUP($D10&amp;"@4",'中間シート（個人）'!$F$6:$O$100,6,FALSE)&amp;VLOOKUP($D10&amp;"@4",'中間シート（個人）'!$F$6:$O$100,7,FALSE)&amp;"."&amp;VLOOKUP($D10&amp;"@4",'中間シート（個人）'!$F$6:$O$100,8,FALSE))</f>
      </c>
      <c r="Z10" s="18">
        <f>IF(ISERROR(VLOOKUP($D10&amp;"@5",'中間シート（個人）'!$F$6:$O$100,4,FALSE)&amp;VLOOKUP($D10&amp;"@5",'中間シート（個人）'!$F$6:$O$100,5,FALSE)),"",VLOOKUP($D10&amp;"@5",'中間シート（個人）'!$F$6:$O$100,4,FALSE)&amp;VLOOKUP($D10&amp;"@5",'中間シート（個人）'!$F$6:$O$100,5,FALSE))</f>
      </c>
      <c r="AA10" s="18">
        <f>IF(ISERROR(VLOOKUP($D10&amp;"@5",'中間シート（個人）'!$F$6:$O$100,6,FALSE)&amp;VLOOKUP($D10&amp;"@5",'中間シート（個人）'!$F$6:$O$100,7,FALSE)&amp;"."&amp;VLOOKUP($D10&amp;"@5",'中間シート（個人）'!$F$6:$O$100,8,FALSE)),"",VLOOKUP($D10&amp;"@5",'中間シート（個人）'!$F$6:$O$100,6,FALSE)&amp;VLOOKUP($D10&amp;"@5",'中間シート（個人）'!$F$6:$O$100,7,FALSE)&amp;"."&amp;VLOOKUP($D10&amp;"@5",'中間シート（個人）'!$F$6:$O$100,8,FALSE))</f>
      </c>
      <c r="AB10" s="18">
        <f>IF(ISERROR(VLOOKUP($D10&amp;"@6",'中間シート（個人）'!$F$6:$O$100,4,FALSE)&amp;VLOOKUP($D10&amp;"@6",'中間シート（個人）'!$F$6:$O$100,5,FALSE)),"",VLOOKUP($D10&amp;"@6",'中間シート（個人）'!$F$6:$O$100,4,FALSE)&amp;VLOOKUP($D10&amp;"@6",'中間シート（個人）'!$F$6:$O$100,5,FALSE))</f>
      </c>
      <c r="AC10" s="18">
        <f>IF(ISERROR(VLOOKUP($D10&amp;"@6",'中間シート（個人）'!$F$6:$O$100,6,FALSE)&amp;VLOOKUP($D10&amp;"@6",'中間シート（個人）'!$F$6:$O$100,7,FALSE)&amp;"."&amp;VLOOKUP($D10&amp;"@6",'中間シート（個人）'!$F$6:$O$100,8,FALSE)),"",VLOOKUP($D10&amp;"@6",'中間シート（個人）'!$F$6:$O$100,6,FALSE)&amp;VLOOKUP($D10&amp;"@6",'中間シート（個人）'!$F$6:$O$100,7,FALSE)&amp;"."&amp;VLOOKUP($D10&amp;"@6",'中間シート（個人）'!$F$6:$O$100,8,FALSE))</f>
      </c>
      <c r="AD10" s="18">
        <f>IF(ISERROR(VLOOKUP($D10&amp;"@7",'中間シート（個人）'!$F$6:$O$100,4,FALSE)&amp;VLOOKUP($D10&amp;"@7",'中間シート（個人）'!$F$6:$O$100,5,FALSE)),"",VLOOKUP($D10&amp;"@7",'中間シート（個人）'!$F$6:$O$100,4,FALSE)&amp;VLOOKUP($D10&amp;"@7",'中間シート（個人）'!$F$6:$O$100,5,FALSE))</f>
      </c>
      <c r="AE10" s="18">
        <f>IF(ISERROR(VLOOKUP($D10&amp;"@7",'中間シート（個人）'!$F$6:$O$100,6,FALSE)&amp;VLOOKUP($D10&amp;"@7",'中間シート（個人）'!$F$6:$O$100,7,FALSE)&amp;"."&amp;VLOOKUP($D10&amp;"@7",'中間シート（個人）'!$F$6:$O$100,8,FALSE)),"",VLOOKUP($D10&amp;"@7",'中間シート（個人）'!$F$6:$O$100,6,FALSE)&amp;VLOOKUP($D10&amp;"@7",'中間シート（個人）'!$F$6:$O$100,7,FALSE)&amp;"."&amp;VLOOKUP($D10&amp;"@7",'中間シート（個人）'!$F$6:$O$100,8,FALSE))</f>
      </c>
      <c r="AF10" s="18">
        <f>IF(ISERROR(VLOOKUP($D10&amp;"@8",'中間シート（個人）'!$F$6:$O$100,4,FALSE)&amp;VLOOKUP($D10&amp;"@8",'中間シート（個人）'!$F$6:$O$100,5,FALSE)),"",VLOOKUP($D10&amp;"@8",'中間シート（個人）'!$F$6:$O$100,4,FALSE)&amp;VLOOKUP($D10&amp;"@8",'中間シート（個人）'!$F$6:$O$100,5,FALSE))</f>
      </c>
      <c r="AG10" s="18">
        <f>IF(ISERROR(VLOOKUP($D10&amp;"@8",'中間シート（個人）'!$F$6:$O$100,6,FALSE)&amp;VLOOKUP($D10&amp;"@8",'中間シート（個人）'!$F$6:$O$100,7,FALSE)&amp;"."&amp;VLOOKUP($D10&amp;"@8",'中間シート（個人）'!$F$6:$O$100,8,FALSE)),"",VLOOKUP($D10&amp;"@8",'中間シート（個人）'!$F$6:$O$100,6,FALSE)&amp;VLOOKUP($D10&amp;"@8",'中間シート（個人）'!$F$6:$O$100,7,FALSE)&amp;"."&amp;VLOOKUP($D10&amp;"@8",'中間シート（個人）'!$F$6:$O$100,8,FALSE))</f>
      </c>
      <c r="AH10" s="18">
        <f>IF(ISERROR(VLOOKUP($D10&amp;"@9",'中間シート（個人）'!$F$6:$O$100,4,FALSE)&amp;VLOOKUP($D10&amp;"@9",'中間シート（個人）'!$F$6:$O$100,5,FALSE)),"",VLOOKUP($D10&amp;"@9",'中間シート（個人）'!$F$6:$O$100,4,FALSE)&amp;VLOOKUP($D10&amp;"@9",'中間シート（個人）'!$F$6:$O$100,5,FALSE))</f>
      </c>
      <c r="AI10" s="18">
        <f>IF(ISERROR(VLOOKUP($D10&amp;"@9",'中間シート（個人）'!$F$6:$O$100,6,FALSE)&amp;VLOOKUP($D10&amp;"@9",'中間シート（個人）'!$F$6:$O$100,7,FALSE)&amp;"."&amp;VLOOKUP($D10&amp;"@9",'中間シート（個人）'!$F$6:$O$100,8,FALSE)),"",VLOOKUP($D10&amp;"@9",'中間シート（個人）'!$F$6:$O$100,6,FALSE)&amp;VLOOKUP($D10&amp;"@9",'中間シート（個人）'!$F$6:$O$100,7,FALSE)&amp;"."&amp;VLOOKUP($D10&amp;"@9",'中間シート（個人）'!$F$6:$O$100,8,FALSE))</f>
      </c>
      <c r="AJ10" s="18">
        <f>IF(ISERROR(VLOOKUP($D10&amp;"@10",'中間シート（個人）'!$F$6:$O$100,4,FALSE)&amp;VLOOKUP($D10&amp;"@10",'中間シート（個人）'!$F$6:$O$100,5,FALSE)),"",VLOOKUP($D10&amp;"@10",'中間シート（個人）'!$F$6:$O$100,4,FALSE)&amp;VLOOKUP($D10&amp;"@10",'中間シート（個人）'!$F$6:$O$100,5,FALSE))</f>
      </c>
      <c r="AK10" s="18">
        <f>IF(ISERROR(VLOOKUP($D10&amp;"@10",'中間シート（個人）'!$F$6:$O$100,6,FALSE)&amp;VLOOKUP($D10&amp;"@10",'中間シート（個人）'!$F$6:$O$100,7,FALSE)&amp;"."&amp;VLOOKUP($D10&amp;"@10",'中間シート（個人）'!$F$6:$O$100,8,FALSE)),"",VLOOKUP($D10&amp;"@10",'中間シート（個人）'!$F$6:$O$100,6,FALSE)&amp;VLOOKUP($D10&amp;"@10",'中間シート（個人）'!$F$6:$O$100,7,FALSE)&amp;"."&amp;VLOOKUP($D10&amp;"@10",'中間シート（個人）'!$F$6:$O$100,8,FALSE))</f>
      </c>
    </row>
    <row r="11" spans="3:37" ht="13.5">
      <c r="C11" s="18">
        <f>IF('中間シート（個人）'!D13="○","",VLOOKUP('個人種目'!F13,'コード一覧'!$A$2:$B$3,2,FALSE))</f>
      </c>
      <c r="D11" s="18">
        <f>IF('中間シート（個人）'!D13="○","",'中間シート（個人）'!C13)</f>
      </c>
      <c r="E11" s="18">
        <f>IF('中間シート（個人）'!D13="○","",ASC('個人種目'!D13&amp;" "&amp;'個人種目'!E13))</f>
      </c>
      <c r="F11" s="18">
        <f>IF('中間シート（個人）'!D13="○","",'個人種目'!G13&amp;IF(LEN('個人種目'!H13)=1,"0"&amp;'個人種目'!H13,'個人種目'!H13)&amp;IF(LEN('個人種目'!I13)=1,"0"&amp;'個人種目'!I13,'個人種目'!I13))</f>
      </c>
      <c r="G11" s="19">
        <f>IF('中間シート（個人）'!D13="○","",VLOOKUP('個人種目'!$J13,'コード一覧'!$C$3:$D$6,2,FALSE))</f>
      </c>
      <c r="H11" s="18">
        <f>IF('中間シート（個人）'!D13="○","",IF('個人種目'!$J13="一般",0,'個人種目'!$K13))</f>
      </c>
      <c r="I11" s="18">
        <f>IF('中間シート（個人）'!D13="○","",'中間シート（個人）'!H13)</f>
      </c>
      <c r="K11" s="18">
        <f>IF('中間シート（個人）'!D13="○","",'個人種目'!$L$1)</f>
      </c>
      <c r="L11" s="18">
        <f>IF('中間シート（個人）'!D13="○","",ASC('申込書_コナミ'!$S$9))</f>
      </c>
      <c r="M11" s="18">
        <f>IF('中間シート（個人）'!D13="○","",'申込書_コナミ'!$E$8)</f>
      </c>
      <c r="Q11" s="18">
        <f>IF('中間シート（個人）'!D13="○","",4)</f>
      </c>
      <c r="R11" s="18">
        <f>IF(ISERROR(VLOOKUP($D11&amp;"@1",'中間シート（個人）'!$F$6:$O$100,4,FALSE)&amp;VLOOKUP($D11&amp;"@1",'中間シート（個人）'!$F$6:$O$100,5,FALSE)),"",VLOOKUP($D11&amp;"@1",'中間シート（個人）'!$F$6:$O$100,4,FALSE)&amp;VLOOKUP($D11&amp;"@1",'中間シート（個人）'!$F$6:$O$100,5,FALSE))</f>
      </c>
      <c r="S11" s="18">
        <f>IF(ISERROR(VLOOKUP($D11&amp;"@1",'中間シート（個人）'!$F$6:$O$100,6,FALSE)&amp;VLOOKUP($D11&amp;"@1",'中間シート（個人）'!$F$6:$O$100,7,FALSE)&amp;"."&amp;VLOOKUP($D11&amp;"@1",'中間シート（個人）'!$F$6:$O$100,8,FALSE)),"",VLOOKUP($D11&amp;"@1",'中間シート（個人）'!$F$6:$O$100,6,FALSE)&amp;VLOOKUP($D11&amp;"@1",'中間シート（個人）'!$F$6:$O$100,7,FALSE)&amp;"."&amp;VLOOKUP($D11&amp;"@1",'中間シート（個人）'!$F$6:$O$100,8,FALSE))</f>
      </c>
      <c r="T11" s="18">
        <f>IF(ISERROR(VLOOKUP($D11&amp;"@2",'中間シート（個人）'!$F$6:$O$100,4,FALSE)&amp;VLOOKUP($D11&amp;"@2",'中間シート（個人）'!$F$6:$O$100,5,FALSE)),"",VLOOKUP($D11&amp;"@2",'中間シート（個人）'!$F$6:$O$100,4,FALSE)&amp;VLOOKUP($D11&amp;"@2",'中間シート（個人）'!$F$6:$O$100,5,FALSE))</f>
      </c>
      <c r="U11" s="18">
        <f>IF(ISERROR(VLOOKUP($D11&amp;"@2",'中間シート（個人）'!$F$6:$O$100,6,FALSE)&amp;VLOOKUP($D11&amp;"@2",'中間シート（個人）'!$F$6:$O$100,7,FALSE)&amp;"."&amp;VLOOKUP($D11&amp;"@2",'中間シート（個人）'!$F$6:$O$100,8,FALSE)),"",VLOOKUP($D11&amp;"@2",'中間シート（個人）'!$F$6:$O$100,6,FALSE)&amp;VLOOKUP($D11&amp;"@2",'中間シート（個人）'!$F$6:$O$100,7,FALSE)&amp;"."&amp;VLOOKUP($D11&amp;"@2",'中間シート（個人）'!$F$6:$O$100,8,FALSE))</f>
      </c>
      <c r="V11" s="18">
        <f>IF(ISERROR(VLOOKUP($D11&amp;"@3",'中間シート（個人）'!$F$6:$O$100,4,FALSE)&amp;VLOOKUP($D11&amp;"@3",'中間シート（個人）'!$F$6:$O$100,5,FALSE)),"",VLOOKUP($D11&amp;"@3",'中間シート（個人）'!$F$6:$O$100,4,FALSE)&amp;VLOOKUP($D11&amp;"@3",'中間シート（個人）'!$F$6:$O$100,5,FALSE))</f>
      </c>
      <c r="W11" s="18">
        <f>IF(ISERROR(VLOOKUP($D11&amp;"@3",'中間シート（個人）'!$F$6:$O$100,6,FALSE)&amp;VLOOKUP($D11&amp;"@3",'中間シート（個人）'!$F$6:$O$100,7,FALSE)&amp;"."&amp;VLOOKUP($D11&amp;"@3",'中間シート（個人）'!$F$6:$O$100,8,FALSE)),"",VLOOKUP($D11&amp;"@3",'中間シート（個人）'!$F$6:$O$100,6,FALSE)&amp;VLOOKUP($D11&amp;"@3",'中間シート（個人）'!$F$6:$O$100,7,FALSE)&amp;"."&amp;VLOOKUP($D11&amp;"@3",'中間シート（個人）'!$F$6:$O$100,8,FALSE))</f>
      </c>
      <c r="X11" s="18">
        <f>IF(ISERROR(VLOOKUP($D11&amp;"@4",'中間シート（個人）'!$F$6:$O$100,4,FALSE)&amp;VLOOKUP($D11&amp;"@4",'中間シート（個人）'!$F$6:$O$100,5,FALSE)),"",VLOOKUP($D11&amp;"@4",'中間シート（個人）'!$F$6:$O$100,4,FALSE)&amp;VLOOKUP($D11&amp;"@4",'中間シート（個人）'!$F$6:$O$100,5,FALSE))</f>
      </c>
      <c r="Y11" s="18">
        <f>IF(ISERROR(VLOOKUP($D11&amp;"@4",'中間シート（個人）'!$F$6:$O$100,6,FALSE)&amp;VLOOKUP($D11&amp;"@4",'中間シート（個人）'!$F$6:$O$100,7,FALSE)&amp;"."&amp;VLOOKUP($D11&amp;"@4",'中間シート（個人）'!$F$6:$O$100,8,FALSE)),"",VLOOKUP($D11&amp;"@4",'中間シート（個人）'!$F$6:$O$100,6,FALSE)&amp;VLOOKUP($D11&amp;"@4",'中間シート（個人）'!$F$6:$O$100,7,FALSE)&amp;"."&amp;VLOOKUP($D11&amp;"@4",'中間シート（個人）'!$F$6:$O$100,8,FALSE))</f>
      </c>
      <c r="Z11" s="18">
        <f>IF(ISERROR(VLOOKUP($D11&amp;"@5",'中間シート（個人）'!$F$6:$O$100,4,FALSE)&amp;VLOOKUP($D11&amp;"@5",'中間シート（個人）'!$F$6:$O$100,5,FALSE)),"",VLOOKUP($D11&amp;"@5",'中間シート（個人）'!$F$6:$O$100,4,FALSE)&amp;VLOOKUP($D11&amp;"@5",'中間シート（個人）'!$F$6:$O$100,5,FALSE))</f>
      </c>
      <c r="AA11" s="18">
        <f>IF(ISERROR(VLOOKUP($D11&amp;"@5",'中間シート（個人）'!$F$6:$O$100,6,FALSE)&amp;VLOOKUP($D11&amp;"@5",'中間シート（個人）'!$F$6:$O$100,7,FALSE)&amp;"."&amp;VLOOKUP($D11&amp;"@5",'中間シート（個人）'!$F$6:$O$100,8,FALSE)),"",VLOOKUP($D11&amp;"@5",'中間シート（個人）'!$F$6:$O$100,6,FALSE)&amp;VLOOKUP($D11&amp;"@5",'中間シート（個人）'!$F$6:$O$100,7,FALSE)&amp;"."&amp;VLOOKUP($D11&amp;"@5",'中間シート（個人）'!$F$6:$O$100,8,FALSE))</f>
      </c>
      <c r="AB11" s="18">
        <f>IF(ISERROR(VLOOKUP($D11&amp;"@6",'中間シート（個人）'!$F$6:$O$100,4,FALSE)&amp;VLOOKUP($D11&amp;"@6",'中間シート（個人）'!$F$6:$O$100,5,FALSE)),"",VLOOKUP($D11&amp;"@6",'中間シート（個人）'!$F$6:$O$100,4,FALSE)&amp;VLOOKUP($D11&amp;"@6",'中間シート（個人）'!$F$6:$O$100,5,FALSE))</f>
      </c>
      <c r="AC11" s="18">
        <f>IF(ISERROR(VLOOKUP($D11&amp;"@6",'中間シート（個人）'!$F$6:$O$100,6,FALSE)&amp;VLOOKUP($D11&amp;"@6",'中間シート（個人）'!$F$6:$O$100,7,FALSE)&amp;"."&amp;VLOOKUP($D11&amp;"@6",'中間シート（個人）'!$F$6:$O$100,8,FALSE)),"",VLOOKUP($D11&amp;"@6",'中間シート（個人）'!$F$6:$O$100,6,FALSE)&amp;VLOOKUP($D11&amp;"@6",'中間シート（個人）'!$F$6:$O$100,7,FALSE)&amp;"."&amp;VLOOKUP($D11&amp;"@6",'中間シート（個人）'!$F$6:$O$100,8,FALSE))</f>
      </c>
      <c r="AD11" s="18">
        <f>IF(ISERROR(VLOOKUP($D11&amp;"@7",'中間シート（個人）'!$F$6:$O$100,4,FALSE)&amp;VLOOKUP($D11&amp;"@7",'中間シート（個人）'!$F$6:$O$100,5,FALSE)),"",VLOOKUP($D11&amp;"@7",'中間シート（個人）'!$F$6:$O$100,4,FALSE)&amp;VLOOKUP($D11&amp;"@7",'中間シート（個人）'!$F$6:$O$100,5,FALSE))</f>
      </c>
      <c r="AE11" s="18">
        <f>IF(ISERROR(VLOOKUP($D11&amp;"@7",'中間シート（個人）'!$F$6:$O$100,6,FALSE)&amp;VLOOKUP($D11&amp;"@7",'中間シート（個人）'!$F$6:$O$100,7,FALSE)&amp;"."&amp;VLOOKUP($D11&amp;"@7",'中間シート（個人）'!$F$6:$O$100,8,FALSE)),"",VLOOKUP($D11&amp;"@7",'中間シート（個人）'!$F$6:$O$100,6,FALSE)&amp;VLOOKUP($D11&amp;"@7",'中間シート（個人）'!$F$6:$O$100,7,FALSE)&amp;"."&amp;VLOOKUP($D11&amp;"@7",'中間シート（個人）'!$F$6:$O$100,8,FALSE))</f>
      </c>
      <c r="AF11" s="18">
        <f>IF(ISERROR(VLOOKUP($D11&amp;"@8",'中間シート（個人）'!$F$6:$O$100,4,FALSE)&amp;VLOOKUP($D11&amp;"@8",'中間シート（個人）'!$F$6:$O$100,5,FALSE)),"",VLOOKUP($D11&amp;"@8",'中間シート（個人）'!$F$6:$O$100,4,FALSE)&amp;VLOOKUP($D11&amp;"@8",'中間シート（個人）'!$F$6:$O$100,5,FALSE))</f>
      </c>
      <c r="AG11" s="18">
        <f>IF(ISERROR(VLOOKUP($D11&amp;"@8",'中間シート（個人）'!$F$6:$O$100,6,FALSE)&amp;VLOOKUP($D11&amp;"@8",'中間シート（個人）'!$F$6:$O$100,7,FALSE)&amp;"."&amp;VLOOKUP($D11&amp;"@8",'中間シート（個人）'!$F$6:$O$100,8,FALSE)),"",VLOOKUP($D11&amp;"@8",'中間シート（個人）'!$F$6:$O$100,6,FALSE)&amp;VLOOKUP($D11&amp;"@8",'中間シート（個人）'!$F$6:$O$100,7,FALSE)&amp;"."&amp;VLOOKUP($D11&amp;"@8",'中間シート（個人）'!$F$6:$O$100,8,FALSE))</f>
      </c>
      <c r="AH11" s="18">
        <f>IF(ISERROR(VLOOKUP($D11&amp;"@9",'中間シート（個人）'!$F$6:$O$100,4,FALSE)&amp;VLOOKUP($D11&amp;"@9",'中間シート（個人）'!$F$6:$O$100,5,FALSE)),"",VLOOKUP($D11&amp;"@9",'中間シート（個人）'!$F$6:$O$100,4,FALSE)&amp;VLOOKUP($D11&amp;"@9",'中間シート（個人）'!$F$6:$O$100,5,FALSE))</f>
      </c>
      <c r="AI11" s="18">
        <f>IF(ISERROR(VLOOKUP($D11&amp;"@9",'中間シート（個人）'!$F$6:$O$100,6,FALSE)&amp;VLOOKUP($D11&amp;"@9",'中間シート（個人）'!$F$6:$O$100,7,FALSE)&amp;"."&amp;VLOOKUP($D11&amp;"@9",'中間シート（個人）'!$F$6:$O$100,8,FALSE)),"",VLOOKUP($D11&amp;"@9",'中間シート（個人）'!$F$6:$O$100,6,FALSE)&amp;VLOOKUP($D11&amp;"@9",'中間シート（個人）'!$F$6:$O$100,7,FALSE)&amp;"."&amp;VLOOKUP($D11&amp;"@9",'中間シート（個人）'!$F$6:$O$100,8,FALSE))</f>
      </c>
      <c r="AJ11" s="18">
        <f>IF(ISERROR(VLOOKUP($D11&amp;"@10",'中間シート（個人）'!$F$6:$O$100,4,FALSE)&amp;VLOOKUP($D11&amp;"@10",'中間シート（個人）'!$F$6:$O$100,5,FALSE)),"",VLOOKUP($D11&amp;"@10",'中間シート（個人）'!$F$6:$O$100,4,FALSE)&amp;VLOOKUP($D11&amp;"@10",'中間シート（個人）'!$F$6:$O$100,5,FALSE))</f>
      </c>
      <c r="AK11" s="18">
        <f>IF(ISERROR(VLOOKUP($D11&amp;"@10",'中間シート（個人）'!$F$6:$O$100,6,FALSE)&amp;VLOOKUP($D11&amp;"@10",'中間シート（個人）'!$F$6:$O$100,7,FALSE)&amp;"."&amp;VLOOKUP($D11&amp;"@10",'中間シート（個人）'!$F$6:$O$100,8,FALSE)),"",VLOOKUP($D11&amp;"@10",'中間シート（個人）'!$F$6:$O$100,6,FALSE)&amp;VLOOKUP($D11&amp;"@10",'中間シート（個人）'!$F$6:$O$100,7,FALSE)&amp;"."&amp;VLOOKUP($D11&amp;"@10",'中間シート（個人）'!$F$6:$O$100,8,FALSE))</f>
      </c>
    </row>
    <row r="12" spans="3:37" ht="13.5">
      <c r="C12" s="18">
        <f>IF('中間シート（個人）'!D14="○","",VLOOKUP('個人種目'!F14,'コード一覧'!$A$2:$B$3,2,FALSE))</f>
      </c>
      <c r="D12" s="18">
        <f>IF('中間シート（個人）'!D14="○","",'中間シート（個人）'!C14)</f>
      </c>
      <c r="E12" s="18">
        <f>IF('中間シート（個人）'!D14="○","",ASC('個人種目'!D14&amp;" "&amp;'個人種目'!E14))</f>
      </c>
      <c r="F12" s="18">
        <f>IF('中間シート（個人）'!D14="○","",'個人種目'!G14&amp;IF(LEN('個人種目'!H14)=1,"0"&amp;'個人種目'!H14,'個人種目'!H14)&amp;IF(LEN('個人種目'!I14)=1,"0"&amp;'個人種目'!I14,'個人種目'!I14))</f>
      </c>
      <c r="G12" s="19">
        <f>IF('中間シート（個人）'!D14="○","",VLOOKUP('個人種目'!$J14,'コード一覧'!$C$3:$D$6,2,FALSE))</f>
      </c>
      <c r="H12" s="18">
        <f>IF('中間シート（個人）'!D14="○","",IF('個人種目'!$J14="一般",0,'個人種目'!$K14))</f>
      </c>
      <c r="I12" s="18">
        <f>IF('中間シート（個人）'!D14="○","",'中間シート（個人）'!H14)</f>
      </c>
      <c r="K12" s="18">
        <f>IF('中間シート（個人）'!D14="○","",'個人種目'!$L$1)</f>
      </c>
      <c r="L12" s="18">
        <f>IF('中間シート（個人）'!D14="○","",ASC('申込書_コナミ'!$S$9))</f>
      </c>
      <c r="M12" s="18">
        <f>IF('中間シート（個人）'!D14="○","",'申込書_コナミ'!$E$8)</f>
      </c>
      <c r="Q12" s="18">
        <f>IF('中間シート（個人）'!D14="○","",4)</f>
      </c>
      <c r="R12" s="18">
        <f>IF(ISERROR(VLOOKUP($D12&amp;"@1",'中間シート（個人）'!$F$6:$O$100,4,FALSE)&amp;VLOOKUP($D12&amp;"@1",'中間シート（個人）'!$F$6:$O$100,5,FALSE)),"",VLOOKUP($D12&amp;"@1",'中間シート（個人）'!$F$6:$O$100,4,FALSE)&amp;VLOOKUP($D12&amp;"@1",'中間シート（個人）'!$F$6:$O$100,5,FALSE))</f>
      </c>
      <c r="S12" s="18">
        <f>IF(ISERROR(VLOOKUP($D12&amp;"@1",'中間シート（個人）'!$F$6:$O$100,6,FALSE)&amp;VLOOKUP($D12&amp;"@1",'中間シート（個人）'!$F$6:$O$100,7,FALSE)&amp;"."&amp;VLOOKUP($D12&amp;"@1",'中間シート（個人）'!$F$6:$O$100,8,FALSE)),"",VLOOKUP($D12&amp;"@1",'中間シート（個人）'!$F$6:$O$100,6,FALSE)&amp;VLOOKUP($D12&amp;"@1",'中間シート（個人）'!$F$6:$O$100,7,FALSE)&amp;"."&amp;VLOOKUP($D12&amp;"@1",'中間シート（個人）'!$F$6:$O$100,8,FALSE))</f>
      </c>
      <c r="T12" s="18">
        <f>IF(ISERROR(VLOOKUP($D12&amp;"@2",'中間シート（個人）'!$F$6:$O$100,4,FALSE)&amp;VLOOKUP($D12&amp;"@2",'中間シート（個人）'!$F$6:$O$100,5,FALSE)),"",VLOOKUP($D12&amp;"@2",'中間シート（個人）'!$F$6:$O$100,4,FALSE)&amp;VLOOKUP($D12&amp;"@2",'中間シート（個人）'!$F$6:$O$100,5,FALSE))</f>
      </c>
      <c r="U12" s="18">
        <f>IF(ISERROR(VLOOKUP($D12&amp;"@2",'中間シート（個人）'!$F$6:$O$100,6,FALSE)&amp;VLOOKUP($D12&amp;"@2",'中間シート（個人）'!$F$6:$O$100,7,FALSE)&amp;"."&amp;VLOOKUP($D12&amp;"@2",'中間シート（個人）'!$F$6:$O$100,8,FALSE)),"",VLOOKUP($D12&amp;"@2",'中間シート（個人）'!$F$6:$O$100,6,FALSE)&amp;VLOOKUP($D12&amp;"@2",'中間シート（個人）'!$F$6:$O$100,7,FALSE)&amp;"."&amp;VLOOKUP($D12&amp;"@2",'中間シート（個人）'!$F$6:$O$100,8,FALSE))</f>
      </c>
      <c r="V12" s="18">
        <f>IF(ISERROR(VLOOKUP($D12&amp;"@3",'中間シート（個人）'!$F$6:$O$100,4,FALSE)&amp;VLOOKUP($D12&amp;"@3",'中間シート（個人）'!$F$6:$O$100,5,FALSE)),"",VLOOKUP($D12&amp;"@3",'中間シート（個人）'!$F$6:$O$100,4,FALSE)&amp;VLOOKUP($D12&amp;"@3",'中間シート（個人）'!$F$6:$O$100,5,FALSE))</f>
      </c>
      <c r="W12" s="18">
        <f>IF(ISERROR(VLOOKUP($D12&amp;"@3",'中間シート（個人）'!$F$6:$O$100,6,FALSE)&amp;VLOOKUP($D12&amp;"@3",'中間シート（個人）'!$F$6:$O$100,7,FALSE)&amp;"."&amp;VLOOKUP($D12&amp;"@3",'中間シート（個人）'!$F$6:$O$100,8,FALSE)),"",VLOOKUP($D12&amp;"@3",'中間シート（個人）'!$F$6:$O$100,6,FALSE)&amp;VLOOKUP($D12&amp;"@3",'中間シート（個人）'!$F$6:$O$100,7,FALSE)&amp;"."&amp;VLOOKUP($D12&amp;"@3",'中間シート（個人）'!$F$6:$O$100,8,FALSE))</f>
      </c>
      <c r="X12" s="18">
        <f>IF(ISERROR(VLOOKUP($D12&amp;"@4",'中間シート（個人）'!$F$6:$O$100,4,FALSE)&amp;VLOOKUP($D12&amp;"@4",'中間シート（個人）'!$F$6:$O$100,5,FALSE)),"",VLOOKUP($D12&amp;"@4",'中間シート（個人）'!$F$6:$O$100,4,FALSE)&amp;VLOOKUP($D12&amp;"@4",'中間シート（個人）'!$F$6:$O$100,5,FALSE))</f>
      </c>
      <c r="Y12" s="18">
        <f>IF(ISERROR(VLOOKUP($D12&amp;"@4",'中間シート（個人）'!$F$6:$O$100,6,FALSE)&amp;VLOOKUP($D12&amp;"@4",'中間シート（個人）'!$F$6:$O$100,7,FALSE)&amp;"."&amp;VLOOKUP($D12&amp;"@4",'中間シート（個人）'!$F$6:$O$100,8,FALSE)),"",VLOOKUP($D12&amp;"@4",'中間シート（個人）'!$F$6:$O$100,6,FALSE)&amp;VLOOKUP($D12&amp;"@4",'中間シート（個人）'!$F$6:$O$100,7,FALSE)&amp;"."&amp;VLOOKUP($D12&amp;"@4",'中間シート（個人）'!$F$6:$O$100,8,FALSE))</f>
      </c>
      <c r="Z12" s="18">
        <f>IF(ISERROR(VLOOKUP($D12&amp;"@5",'中間シート（個人）'!$F$6:$O$100,4,FALSE)&amp;VLOOKUP($D12&amp;"@5",'中間シート（個人）'!$F$6:$O$100,5,FALSE)),"",VLOOKUP($D12&amp;"@5",'中間シート（個人）'!$F$6:$O$100,4,FALSE)&amp;VLOOKUP($D12&amp;"@5",'中間シート（個人）'!$F$6:$O$100,5,FALSE))</f>
      </c>
      <c r="AA12" s="18">
        <f>IF(ISERROR(VLOOKUP($D12&amp;"@5",'中間シート（個人）'!$F$6:$O$100,6,FALSE)&amp;VLOOKUP($D12&amp;"@5",'中間シート（個人）'!$F$6:$O$100,7,FALSE)&amp;"."&amp;VLOOKUP($D12&amp;"@5",'中間シート（個人）'!$F$6:$O$100,8,FALSE)),"",VLOOKUP($D12&amp;"@5",'中間シート（個人）'!$F$6:$O$100,6,FALSE)&amp;VLOOKUP($D12&amp;"@5",'中間シート（個人）'!$F$6:$O$100,7,FALSE)&amp;"."&amp;VLOOKUP($D12&amp;"@5",'中間シート（個人）'!$F$6:$O$100,8,FALSE))</f>
      </c>
      <c r="AB12" s="18">
        <f>IF(ISERROR(VLOOKUP($D12&amp;"@6",'中間シート（個人）'!$F$6:$O$100,4,FALSE)&amp;VLOOKUP($D12&amp;"@6",'中間シート（個人）'!$F$6:$O$100,5,FALSE)),"",VLOOKUP($D12&amp;"@6",'中間シート（個人）'!$F$6:$O$100,4,FALSE)&amp;VLOOKUP($D12&amp;"@6",'中間シート（個人）'!$F$6:$O$100,5,FALSE))</f>
      </c>
      <c r="AC12" s="18">
        <f>IF(ISERROR(VLOOKUP($D12&amp;"@6",'中間シート（個人）'!$F$6:$O$100,6,FALSE)&amp;VLOOKUP($D12&amp;"@6",'中間シート（個人）'!$F$6:$O$100,7,FALSE)&amp;"."&amp;VLOOKUP($D12&amp;"@6",'中間シート（個人）'!$F$6:$O$100,8,FALSE)),"",VLOOKUP($D12&amp;"@6",'中間シート（個人）'!$F$6:$O$100,6,FALSE)&amp;VLOOKUP($D12&amp;"@6",'中間シート（個人）'!$F$6:$O$100,7,FALSE)&amp;"."&amp;VLOOKUP($D12&amp;"@6",'中間シート（個人）'!$F$6:$O$100,8,FALSE))</f>
      </c>
      <c r="AD12" s="18">
        <f>IF(ISERROR(VLOOKUP($D12&amp;"@7",'中間シート（個人）'!$F$6:$O$100,4,FALSE)&amp;VLOOKUP($D12&amp;"@7",'中間シート（個人）'!$F$6:$O$100,5,FALSE)),"",VLOOKUP($D12&amp;"@7",'中間シート（個人）'!$F$6:$O$100,4,FALSE)&amp;VLOOKUP($D12&amp;"@7",'中間シート（個人）'!$F$6:$O$100,5,FALSE))</f>
      </c>
      <c r="AE12" s="18">
        <f>IF(ISERROR(VLOOKUP($D12&amp;"@7",'中間シート（個人）'!$F$6:$O$100,6,FALSE)&amp;VLOOKUP($D12&amp;"@7",'中間シート（個人）'!$F$6:$O$100,7,FALSE)&amp;"."&amp;VLOOKUP($D12&amp;"@7",'中間シート（個人）'!$F$6:$O$100,8,FALSE)),"",VLOOKUP($D12&amp;"@7",'中間シート（個人）'!$F$6:$O$100,6,FALSE)&amp;VLOOKUP($D12&amp;"@7",'中間シート（個人）'!$F$6:$O$100,7,FALSE)&amp;"."&amp;VLOOKUP($D12&amp;"@7",'中間シート（個人）'!$F$6:$O$100,8,FALSE))</f>
      </c>
      <c r="AF12" s="18">
        <f>IF(ISERROR(VLOOKUP($D12&amp;"@8",'中間シート（個人）'!$F$6:$O$100,4,FALSE)&amp;VLOOKUP($D12&amp;"@8",'中間シート（個人）'!$F$6:$O$100,5,FALSE)),"",VLOOKUP($D12&amp;"@8",'中間シート（個人）'!$F$6:$O$100,4,FALSE)&amp;VLOOKUP($D12&amp;"@8",'中間シート（個人）'!$F$6:$O$100,5,FALSE))</f>
      </c>
      <c r="AG12" s="18">
        <f>IF(ISERROR(VLOOKUP($D12&amp;"@8",'中間シート（個人）'!$F$6:$O$100,6,FALSE)&amp;VLOOKUP($D12&amp;"@8",'中間シート（個人）'!$F$6:$O$100,7,FALSE)&amp;"."&amp;VLOOKUP($D12&amp;"@8",'中間シート（個人）'!$F$6:$O$100,8,FALSE)),"",VLOOKUP($D12&amp;"@8",'中間シート（個人）'!$F$6:$O$100,6,FALSE)&amp;VLOOKUP($D12&amp;"@8",'中間シート（個人）'!$F$6:$O$100,7,FALSE)&amp;"."&amp;VLOOKUP($D12&amp;"@8",'中間シート（個人）'!$F$6:$O$100,8,FALSE))</f>
      </c>
      <c r="AH12" s="18">
        <f>IF(ISERROR(VLOOKUP($D12&amp;"@9",'中間シート（個人）'!$F$6:$O$100,4,FALSE)&amp;VLOOKUP($D12&amp;"@9",'中間シート（個人）'!$F$6:$O$100,5,FALSE)),"",VLOOKUP($D12&amp;"@9",'中間シート（個人）'!$F$6:$O$100,4,FALSE)&amp;VLOOKUP($D12&amp;"@9",'中間シート（個人）'!$F$6:$O$100,5,FALSE))</f>
      </c>
      <c r="AI12" s="18">
        <f>IF(ISERROR(VLOOKUP($D12&amp;"@9",'中間シート（個人）'!$F$6:$O$100,6,FALSE)&amp;VLOOKUP($D12&amp;"@9",'中間シート（個人）'!$F$6:$O$100,7,FALSE)&amp;"."&amp;VLOOKUP($D12&amp;"@9",'中間シート（個人）'!$F$6:$O$100,8,FALSE)),"",VLOOKUP($D12&amp;"@9",'中間シート（個人）'!$F$6:$O$100,6,FALSE)&amp;VLOOKUP($D12&amp;"@9",'中間シート（個人）'!$F$6:$O$100,7,FALSE)&amp;"."&amp;VLOOKUP($D12&amp;"@9",'中間シート（個人）'!$F$6:$O$100,8,FALSE))</f>
      </c>
      <c r="AJ12" s="18">
        <f>IF(ISERROR(VLOOKUP($D12&amp;"@10",'中間シート（個人）'!$F$6:$O$100,4,FALSE)&amp;VLOOKUP($D12&amp;"@10",'中間シート（個人）'!$F$6:$O$100,5,FALSE)),"",VLOOKUP($D12&amp;"@10",'中間シート（個人）'!$F$6:$O$100,4,FALSE)&amp;VLOOKUP($D12&amp;"@10",'中間シート（個人）'!$F$6:$O$100,5,FALSE))</f>
      </c>
      <c r="AK12" s="18">
        <f>IF(ISERROR(VLOOKUP($D12&amp;"@10",'中間シート（個人）'!$F$6:$O$100,6,FALSE)&amp;VLOOKUP($D12&amp;"@10",'中間シート（個人）'!$F$6:$O$100,7,FALSE)&amp;"."&amp;VLOOKUP($D12&amp;"@10",'中間シート（個人）'!$F$6:$O$100,8,FALSE)),"",VLOOKUP($D12&amp;"@10",'中間シート（個人）'!$F$6:$O$100,6,FALSE)&amp;VLOOKUP($D12&amp;"@10",'中間シート（個人）'!$F$6:$O$100,7,FALSE)&amp;"."&amp;VLOOKUP($D12&amp;"@10",'中間シート（個人）'!$F$6:$O$100,8,FALSE))</f>
      </c>
    </row>
    <row r="13" spans="3:37" ht="13.5">
      <c r="C13" s="18">
        <f>IF('中間シート（個人）'!D15="○","",VLOOKUP('個人種目'!F15,'コード一覧'!$A$2:$B$3,2,FALSE))</f>
      </c>
      <c r="D13" s="18">
        <f>IF('中間シート（個人）'!D15="○","",'中間シート（個人）'!C15)</f>
      </c>
      <c r="E13" s="18">
        <f>IF('中間シート（個人）'!D15="○","",ASC('個人種目'!D15&amp;" "&amp;'個人種目'!E15))</f>
      </c>
      <c r="F13" s="18">
        <f>IF('中間シート（個人）'!D15="○","",'個人種目'!G15&amp;IF(LEN('個人種目'!H15)=1,"0"&amp;'個人種目'!H15,'個人種目'!H15)&amp;IF(LEN('個人種目'!I15)=1,"0"&amp;'個人種目'!I15,'個人種目'!I15))</f>
      </c>
      <c r="G13" s="19">
        <f>IF('中間シート（個人）'!D15="○","",VLOOKUP('個人種目'!$J15,'コード一覧'!$C$3:$D$6,2,FALSE))</f>
      </c>
      <c r="H13" s="18">
        <f>IF('中間シート（個人）'!D15="○","",IF('個人種目'!$J15="一般",0,'個人種目'!$K15))</f>
      </c>
      <c r="I13" s="18">
        <f>IF('中間シート（個人）'!D15="○","",'中間シート（個人）'!H15)</f>
      </c>
      <c r="K13" s="18">
        <f>IF('中間シート（個人）'!D15="○","",'個人種目'!$L$1)</f>
      </c>
      <c r="L13" s="18">
        <f>IF('中間シート（個人）'!D15="○","",ASC('申込書_コナミ'!$S$9))</f>
      </c>
      <c r="M13" s="18">
        <f>IF('中間シート（個人）'!D15="○","",'申込書_コナミ'!$E$8)</f>
      </c>
      <c r="Q13" s="18">
        <f>IF('中間シート（個人）'!D15="○","",4)</f>
      </c>
      <c r="R13" s="18">
        <f>IF(ISERROR(VLOOKUP($D13&amp;"@1",'中間シート（個人）'!$F$6:$O$100,4,FALSE)&amp;VLOOKUP($D13&amp;"@1",'中間シート（個人）'!$F$6:$O$100,5,FALSE)),"",VLOOKUP($D13&amp;"@1",'中間シート（個人）'!$F$6:$O$100,4,FALSE)&amp;VLOOKUP($D13&amp;"@1",'中間シート（個人）'!$F$6:$O$100,5,FALSE))</f>
      </c>
      <c r="S13" s="18">
        <f>IF(ISERROR(VLOOKUP($D13&amp;"@1",'中間シート（個人）'!$F$6:$O$100,6,FALSE)&amp;VLOOKUP($D13&amp;"@1",'中間シート（個人）'!$F$6:$O$100,7,FALSE)&amp;"."&amp;VLOOKUP($D13&amp;"@1",'中間シート（個人）'!$F$6:$O$100,8,FALSE)),"",VLOOKUP($D13&amp;"@1",'中間シート（個人）'!$F$6:$O$100,6,FALSE)&amp;VLOOKUP($D13&amp;"@1",'中間シート（個人）'!$F$6:$O$100,7,FALSE)&amp;"."&amp;VLOOKUP($D13&amp;"@1",'中間シート（個人）'!$F$6:$O$100,8,FALSE))</f>
      </c>
      <c r="T13" s="18">
        <f>IF(ISERROR(VLOOKUP($D13&amp;"@2",'中間シート（個人）'!$F$6:$O$100,4,FALSE)&amp;VLOOKUP($D13&amp;"@2",'中間シート（個人）'!$F$6:$O$100,5,FALSE)),"",VLOOKUP($D13&amp;"@2",'中間シート（個人）'!$F$6:$O$100,4,FALSE)&amp;VLOOKUP($D13&amp;"@2",'中間シート（個人）'!$F$6:$O$100,5,FALSE))</f>
      </c>
      <c r="U13" s="18">
        <f>IF(ISERROR(VLOOKUP($D13&amp;"@2",'中間シート（個人）'!$F$6:$O$100,6,FALSE)&amp;VLOOKUP($D13&amp;"@2",'中間シート（個人）'!$F$6:$O$100,7,FALSE)&amp;"."&amp;VLOOKUP($D13&amp;"@2",'中間シート（個人）'!$F$6:$O$100,8,FALSE)),"",VLOOKUP($D13&amp;"@2",'中間シート（個人）'!$F$6:$O$100,6,FALSE)&amp;VLOOKUP($D13&amp;"@2",'中間シート（個人）'!$F$6:$O$100,7,FALSE)&amp;"."&amp;VLOOKUP($D13&amp;"@2",'中間シート（個人）'!$F$6:$O$100,8,FALSE))</f>
      </c>
      <c r="V13" s="18">
        <f>IF(ISERROR(VLOOKUP($D13&amp;"@3",'中間シート（個人）'!$F$6:$O$100,4,FALSE)&amp;VLOOKUP($D13&amp;"@3",'中間シート（個人）'!$F$6:$O$100,5,FALSE)),"",VLOOKUP($D13&amp;"@3",'中間シート（個人）'!$F$6:$O$100,4,FALSE)&amp;VLOOKUP($D13&amp;"@3",'中間シート（個人）'!$F$6:$O$100,5,FALSE))</f>
      </c>
      <c r="W13" s="18">
        <f>IF(ISERROR(VLOOKUP($D13&amp;"@3",'中間シート（個人）'!$F$6:$O$100,6,FALSE)&amp;VLOOKUP($D13&amp;"@3",'中間シート（個人）'!$F$6:$O$100,7,FALSE)&amp;"."&amp;VLOOKUP($D13&amp;"@3",'中間シート（個人）'!$F$6:$O$100,8,FALSE)),"",VLOOKUP($D13&amp;"@3",'中間シート（個人）'!$F$6:$O$100,6,FALSE)&amp;VLOOKUP($D13&amp;"@3",'中間シート（個人）'!$F$6:$O$100,7,FALSE)&amp;"."&amp;VLOOKUP($D13&amp;"@3",'中間シート（個人）'!$F$6:$O$100,8,FALSE))</f>
      </c>
      <c r="X13" s="18">
        <f>IF(ISERROR(VLOOKUP($D13&amp;"@4",'中間シート（個人）'!$F$6:$O$100,4,FALSE)&amp;VLOOKUP($D13&amp;"@4",'中間シート（個人）'!$F$6:$O$100,5,FALSE)),"",VLOOKUP($D13&amp;"@4",'中間シート（個人）'!$F$6:$O$100,4,FALSE)&amp;VLOOKUP($D13&amp;"@4",'中間シート（個人）'!$F$6:$O$100,5,FALSE))</f>
      </c>
      <c r="Y13" s="18">
        <f>IF(ISERROR(VLOOKUP($D13&amp;"@4",'中間シート（個人）'!$F$6:$O$100,6,FALSE)&amp;VLOOKUP($D13&amp;"@4",'中間シート（個人）'!$F$6:$O$100,7,FALSE)&amp;"."&amp;VLOOKUP($D13&amp;"@4",'中間シート（個人）'!$F$6:$O$100,8,FALSE)),"",VLOOKUP($D13&amp;"@4",'中間シート（個人）'!$F$6:$O$100,6,FALSE)&amp;VLOOKUP($D13&amp;"@4",'中間シート（個人）'!$F$6:$O$100,7,FALSE)&amp;"."&amp;VLOOKUP($D13&amp;"@4",'中間シート（個人）'!$F$6:$O$100,8,FALSE))</f>
      </c>
      <c r="Z13" s="18">
        <f>IF(ISERROR(VLOOKUP($D13&amp;"@5",'中間シート（個人）'!$F$6:$O$100,4,FALSE)&amp;VLOOKUP($D13&amp;"@5",'中間シート（個人）'!$F$6:$O$100,5,FALSE)),"",VLOOKUP($D13&amp;"@5",'中間シート（個人）'!$F$6:$O$100,4,FALSE)&amp;VLOOKUP($D13&amp;"@5",'中間シート（個人）'!$F$6:$O$100,5,FALSE))</f>
      </c>
      <c r="AA13" s="18">
        <f>IF(ISERROR(VLOOKUP($D13&amp;"@5",'中間シート（個人）'!$F$6:$O$100,6,FALSE)&amp;VLOOKUP($D13&amp;"@5",'中間シート（個人）'!$F$6:$O$100,7,FALSE)&amp;"."&amp;VLOOKUP($D13&amp;"@5",'中間シート（個人）'!$F$6:$O$100,8,FALSE)),"",VLOOKUP($D13&amp;"@5",'中間シート（個人）'!$F$6:$O$100,6,FALSE)&amp;VLOOKUP($D13&amp;"@5",'中間シート（個人）'!$F$6:$O$100,7,FALSE)&amp;"."&amp;VLOOKUP($D13&amp;"@5",'中間シート（個人）'!$F$6:$O$100,8,FALSE))</f>
      </c>
      <c r="AB13" s="18">
        <f>IF(ISERROR(VLOOKUP($D13&amp;"@6",'中間シート（個人）'!$F$6:$O$100,4,FALSE)&amp;VLOOKUP($D13&amp;"@6",'中間シート（個人）'!$F$6:$O$100,5,FALSE)),"",VLOOKUP($D13&amp;"@6",'中間シート（個人）'!$F$6:$O$100,4,FALSE)&amp;VLOOKUP($D13&amp;"@6",'中間シート（個人）'!$F$6:$O$100,5,FALSE))</f>
      </c>
      <c r="AC13" s="18">
        <f>IF(ISERROR(VLOOKUP($D13&amp;"@6",'中間シート（個人）'!$F$6:$O$100,6,FALSE)&amp;VLOOKUP($D13&amp;"@6",'中間シート（個人）'!$F$6:$O$100,7,FALSE)&amp;"."&amp;VLOOKUP($D13&amp;"@6",'中間シート（個人）'!$F$6:$O$100,8,FALSE)),"",VLOOKUP($D13&amp;"@6",'中間シート（個人）'!$F$6:$O$100,6,FALSE)&amp;VLOOKUP($D13&amp;"@6",'中間シート（個人）'!$F$6:$O$100,7,FALSE)&amp;"."&amp;VLOOKUP($D13&amp;"@6",'中間シート（個人）'!$F$6:$O$100,8,FALSE))</f>
      </c>
      <c r="AD13" s="18">
        <f>IF(ISERROR(VLOOKUP($D13&amp;"@7",'中間シート（個人）'!$F$6:$O$100,4,FALSE)&amp;VLOOKUP($D13&amp;"@7",'中間シート（個人）'!$F$6:$O$100,5,FALSE)),"",VLOOKUP($D13&amp;"@7",'中間シート（個人）'!$F$6:$O$100,4,FALSE)&amp;VLOOKUP($D13&amp;"@7",'中間シート（個人）'!$F$6:$O$100,5,FALSE))</f>
      </c>
      <c r="AE13" s="18">
        <f>IF(ISERROR(VLOOKUP($D13&amp;"@7",'中間シート（個人）'!$F$6:$O$100,6,FALSE)&amp;VLOOKUP($D13&amp;"@7",'中間シート（個人）'!$F$6:$O$100,7,FALSE)&amp;"."&amp;VLOOKUP($D13&amp;"@7",'中間シート（個人）'!$F$6:$O$100,8,FALSE)),"",VLOOKUP($D13&amp;"@7",'中間シート（個人）'!$F$6:$O$100,6,FALSE)&amp;VLOOKUP($D13&amp;"@7",'中間シート（個人）'!$F$6:$O$100,7,FALSE)&amp;"."&amp;VLOOKUP($D13&amp;"@7",'中間シート（個人）'!$F$6:$O$100,8,FALSE))</f>
      </c>
      <c r="AF13" s="18">
        <f>IF(ISERROR(VLOOKUP($D13&amp;"@8",'中間シート（個人）'!$F$6:$O$100,4,FALSE)&amp;VLOOKUP($D13&amp;"@8",'中間シート（個人）'!$F$6:$O$100,5,FALSE)),"",VLOOKUP($D13&amp;"@8",'中間シート（個人）'!$F$6:$O$100,4,FALSE)&amp;VLOOKUP($D13&amp;"@8",'中間シート（個人）'!$F$6:$O$100,5,FALSE))</f>
      </c>
      <c r="AG13" s="18">
        <f>IF(ISERROR(VLOOKUP($D13&amp;"@8",'中間シート（個人）'!$F$6:$O$100,6,FALSE)&amp;VLOOKUP($D13&amp;"@8",'中間シート（個人）'!$F$6:$O$100,7,FALSE)&amp;"."&amp;VLOOKUP($D13&amp;"@8",'中間シート（個人）'!$F$6:$O$100,8,FALSE)),"",VLOOKUP($D13&amp;"@8",'中間シート（個人）'!$F$6:$O$100,6,FALSE)&amp;VLOOKUP($D13&amp;"@8",'中間シート（個人）'!$F$6:$O$100,7,FALSE)&amp;"."&amp;VLOOKUP($D13&amp;"@8",'中間シート（個人）'!$F$6:$O$100,8,FALSE))</f>
      </c>
      <c r="AH13" s="18">
        <f>IF(ISERROR(VLOOKUP($D13&amp;"@9",'中間シート（個人）'!$F$6:$O$100,4,FALSE)&amp;VLOOKUP($D13&amp;"@9",'中間シート（個人）'!$F$6:$O$100,5,FALSE)),"",VLOOKUP($D13&amp;"@9",'中間シート（個人）'!$F$6:$O$100,4,FALSE)&amp;VLOOKUP($D13&amp;"@9",'中間シート（個人）'!$F$6:$O$100,5,FALSE))</f>
      </c>
      <c r="AI13" s="18">
        <f>IF(ISERROR(VLOOKUP($D13&amp;"@9",'中間シート（個人）'!$F$6:$O$100,6,FALSE)&amp;VLOOKUP($D13&amp;"@9",'中間シート（個人）'!$F$6:$O$100,7,FALSE)&amp;"."&amp;VLOOKUP($D13&amp;"@9",'中間シート（個人）'!$F$6:$O$100,8,FALSE)),"",VLOOKUP($D13&amp;"@9",'中間シート（個人）'!$F$6:$O$100,6,FALSE)&amp;VLOOKUP($D13&amp;"@9",'中間シート（個人）'!$F$6:$O$100,7,FALSE)&amp;"."&amp;VLOOKUP($D13&amp;"@9",'中間シート（個人）'!$F$6:$O$100,8,FALSE))</f>
      </c>
      <c r="AJ13" s="18">
        <f>IF(ISERROR(VLOOKUP($D13&amp;"@10",'中間シート（個人）'!$F$6:$O$100,4,FALSE)&amp;VLOOKUP($D13&amp;"@10",'中間シート（個人）'!$F$6:$O$100,5,FALSE)),"",VLOOKUP($D13&amp;"@10",'中間シート（個人）'!$F$6:$O$100,4,FALSE)&amp;VLOOKUP($D13&amp;"@10",'中間シート（個人）'!$F$6:$O$100,5,FALSE))</f>
      </c>
      <c r="AK13" s="18">
        <f>IF(ISERROR(VLOOKUP($D13&amp;"@10",'中間シート（個人）'!$F$6:$O$100,6,FALSE)&amp;VLOOKUP($D13&amp;"@10",'中間シート（個人）'!$F$6:$O$100,7,FALSE)&amp;"."&amp;VLOOKUP($D13&amp;"@10",'中間シート（個人）'!$F$6:$O$100,8,FALSE)),"",VLOOKUP($D13&amp;"@10",'中間シート（個人）'!$F$6:$O$100,6,FALSE)&amp;VLOOKUP($D13&amp;"@10",'中間シート（個人）'!$F$6:$O$100,7,FALSE)&amp;"."&amp;VLOOKUP($D13&amp;"@10",'中間シート（個人）'!$F$6:$O$100,8,FALSE))</f>
      </c>
    </row>
    <row r="14" spans="3:37" ht="13.5">
      <c r="C14" s="18">
        <f>IF('中間シート（個人）'!D16="○","",VLOOKUP('個人種目'!F16,'コード一覧'!$A$2:$B$3,2,FALSE))</f>
      </c>
      <c r="D14" s="18">
        <f>IF('中間シート（個人）'!D16="○","",'中間シート（個人）'!C16)</f>
      </c>
      <c r="E14" s="18">
        <f>IF('中間シート（個人）'!D16="○","",ASC('個人種目'!D16&amp;" "&amp;'個人種目'!E16))</f>
      </c>
      <c r="F14" s="18">
        <f>IF('中間シート（個人）'!D16="○","",'個人種目'!G16&amp;IF(LEN('個人種目'!H16)=1,"0"&amp;'個人種目'!H16,'個人種目'!H16)&amp;IF(LEN('個人種目'!I16)=1,"0"&amp;'個人種目'!I16,'個人種目'!I16))</f>
      </c>
      <c r="G14" s="19">
        <f>IF('中間シート（個人）'!D16="○","",VLOOKUP('個人種目'!$J16,'コード一覧'!$C$3:$D$6,2,FALSE))</f>
      </c>
      <c r="H14" s="18">
        <f>IF('中間シート（個人）'!D16="○","",IF('個人種目'!$J16="一般",0,'個人種目'!$K16))</f>
      </c>
      <c r="I14" s="18">
        <f>IF('中間シート（個人）'!D16="○","",'中間シート（個人）'!H16)</f>
      </c>
      <c r="K14" s="18">
        <f>IF('中間シート（個人）'!D16="○","",'個人種目'!$L$1)</f>
      </c>
      <c r="L14" s="18">
        <f>IF('中間シート（個人）'!D16="○","",ASC('申込書_コナミ'!$S$9))</f>
      </c>
      <c r="M14" s="18">
        <f>IF('中間シート（個人）'!D16="○","",'申込書_コナミ'!$E$8)</f>
      </c>
      <c r="Q14" s="18">
        <f>IF('中間シート（個人）'!D16="○","",4)</f>
      </c>
      <c r="R14" s="18">
        <f>IF(ISERROR(VLOOKUP($D14&amp;"@1",'中間シート（個人）'!$F$6:$O$100,4,FALSE)&amp;VLOOKUP($D14&amp;"@1",'中間シート（個人）'!$F$6:$O$100,5,FALSE)),"",VLOOKUP($D14&amp;"@1",'中間シート（個人）'!$F$6:$O$100,4,FALSE)&amp;VLOOKUP($D14&amp;"@1",'中間シート（個人）'!$F$6:$O$100,5,FALSE))</f>
      </c>
      <c r="S14" s="18">
        <f>IF(ISERROR(VLOOKUP($D14&amp;"@1",'中間シート（個人）'!$F$6:$O$100,6,FALSE)&amp;VLOOKUP($D14&amp;"@1",'中間シート（個人）'!$F$6:$O$100,7,FALSE)&amp;"."&amp;VLOOKUP($D14&amp;"@1",'中間シート（個人）'!$F$6:$O$100,8,FALSE)),"",VLOOKUP($D14&amp;"@1",'中間シート（個人）'!$F$6:$O$100,6,FALSE)&amp;VLOOKUP($D14&amp;"@1",'中間シート（個人）'!$F$6:$O$100,7,FALSE)&amp;"."&amp;VLOOKUP($D14&amp;"@1",'中間シート（個人）'!$F$6:$O$100,8,FALSE))</f>
      </c>
      <c r="T14" s="18">
        <f>IF(ISERROR(VLOOKUP($D14&amp;"@2",'中間シート（個人）'!$F$6:$O$100,4,FALSE)&amp;VLOOKUP($D14&amp;"@2",'中間シート（個人）'!$F$6:$O$100,5,FALSE)),"",VLOOKUP($D14&amp;"@2",'中間シート（個人）'!$F$6:$O$100,4,FALSE)&amp;VLOOKUP($D14&amp;"@2",'中間シート（個人）'!$F$6:$O$100,5,FALSE))</f>
      </c>
      <c r="U14" s="18">
        <f>IF(ISERROR(VLOOKUP($D14&amp;"@2",'中間シート（個人）'!$F$6:$O$100,6,FALSE)&amp;VLOOKUP($D14&amp;"@2",'中間シート（個人）'!$F$6:$O$100,7,FALSE)&amp;"."&amp;VLOOKUP($D14&amp;"@2",'中間シート（個人）'!$F$6:$O$100,8,FALSE)),"",VLOOKUP($D14&amp;"@2",'中間シート（個人）'!$F$6:$O$100,6,FALSE)&amp;VLOOKUP($D14&amp;"@2",'中間シート（個人）'!$F$6:$O$100,7,FALSE)&amp;"."&amp;VLOOKUP($D14&amp;"@2",'中間シート（個人）'!$F$6:$O$100,8,FALSE))</f>
      </c>
      <c r="V14" s="18">
        <f>IF(ISERROR(VLOOKUP($D14&amp;"@3",'中間シート（個人）'!$F$6:$O$100,4,FALSE)&amp;VLOOKUP($D14&amp;"@3",'中間シート（個人）'!$F$6:$O$100,5,FALSE)),"",VLOOKUP($D14&amp;"@3",'中間シート（個人）'!$F$6:$O$100,4,FALSE)&amp;VLOOKUP($D14&amp;"@3",'中間シート（個人）'!$F$6:$O$100,5,FALSE))</f>
      </c>
      <c r="W14" s="18">
        <f>IF(ISERROR(VLOOKUP($D14&amp;"@3",'中間シート（個人）'!$F$6:$O$100,6,FALSE)&amp;VLOOKUP($D14&amp;"@3",'中間シート（個人）'!$F$6:$O$100,7,FALSE)&amp;"."&amp;VLOOKUP($D14&amp;"@3",'中間シート（個人）'!$F$6:$O$100,8,FALSE)),"",VLOOKUP($D14&amp;"@3",'中間シート（個人）'!$F$6:$O$100,6,FALSE)&amp;VLOOKUP($D14&amp;"@3",'中間シート（個人）'!$F$6:$O$100,7,FALSE)&amp;"."&amp;VLOOKUP($D14&amp;"@3",'中間シート（個人）'!$F$6:$O$100,8,FALSE))</f>
      </c>
      <c r="X14" s="18">
        <f>IF(ISERROR(VLOOKUP($D14&amp;"@4",'中間シート（個人）'!$F$6:$O$100,4,FALSE)&amp;VLOOKUP($D14&amp;"@4",'中間シート（個人）'!$F$6:$O$100,5,FALSE)),"",VLOOKUP($D14&amp;"@4",'中間シート（個人）'!$F$6:$O$100,4,FALSE)&amp;VLOOKUP($D14&amp;"@4",'中間シート（個人）'!$F$6:$O$100,5,FALSE))</f>
      </c>
      <c r="Y14" s="18">
        <f>IF(ISERROR(VLOOKUP($D14&amp;"@4",'中間シート（個人）'!$F$6:$O$100,6,FALSE)&amp;VLOOKUP($D14&amp;"@4",'中間シート（個人）'!$F$6:$O$100,7,FALSE)&amp;"."&amp;VLOOKUP($D14&amp;"@4",'中間シート（個人）'!$F$6:$O$100,8,FALSE)),"",VLOOKUP($D14&amp;"@4",'中間シート（個人）'!$F$6:$O$100,6,FALSE)&amp;VLOOKUP($D14&amp;"@4",'中間シート（個人）'!$F$6:$O$100,7,FALSE)&amp;"."&amp;VLOOKUP($D14&amp;"@4",'中間シート（個人）'!$F$6:$O$100,8,FALSE))</f>
      </c>
      <c r="Z14" s="18">
        <f>IF(ISERROR(VLOOKUP($D14&amp;"@5",'中間シート（個人）'!$F$6:$O$100,4,FALSE)&amp;VLOOKUP($D14&amp;"@5",'中間シート（個人）'!$F$6:$O$100,5,FALSE)),"",VLOOKUP($D14&amp;"@5",'中間シート（個人）'!$F$6:$O$100,4,FALSE)&amp;VLOOKUP($D14&amp;"@5",'中間シート（個人）'!$F$6:$O$100,5,FALSE))</f>
      </c>
      <c r="AA14" s="18">
        <f>IF(ISERROR(VLOOKUP($D14&amp;"@5",'中間シート（個人）'!$F$6:$O$100,6,FALSE)&amp;VLOOKUP($D14&amp;"@5",'中間シート（個人）'!$F$6:$O$100,7,FALSE)&amp;"."&amp;VLOOKUP($D14&amp;"@5",'中間シート（個人）'!$F$6:$O$100,8,FALSE)),"",VLOOKUP($D14&amp;"@5",'中間シート（個人）'!$F$6:$O$100,6,FALSE)&amp;VLOOKUP($D14&amp;"@5",'中間シート（個人）'!$F$6:$O$100,7,FALSE)&amp;"."&amp;VLOOKUP($D14&amp;"@5",'中間シート（個人）'!$F$6:$O$100,8,FALSE))</f>
      </c>
      <c r="AB14" s="18">
        <f>IF(ISERROR(VLOOKUP($D14&amp;"@6",'中間シート（個人）'!$F$6:$O$100,4,FALSE)&amp;VLOOKUP($D14&amp;"@6",'中間シート（個人）'!$F$6:$O$100,5,FALSE)),"",VLOOKUP($D14&amp;"@6",'中間シート（個人）'!$F$6:$O$100,4,FALSE)&amp;VLOOKUP($D14&amp;"@6",'中間シート（個人）'!$F$6:$O$100,5,FALSE))</f>
      </c>
      <c r="AC14" s="18">
        <f>IF(ISERROR(VLOOKUP($D14&amp;"@6",'中間シート（個人）'!$F$6:$O$100,6,FALSE)&amp;VLOOKUP($D14&amp;"@6",'中間シート（個人）'!$F$6:$O$100,7,FALSE)&amp;"."&amp;VLOOKUP($D14&amp;"@6",'中間シート（個人）'!$F$6:$O$100,8,FALSE)),"",VLOOKUP($D14&amp;"@6",'中間シート（個人）'!$F$6:$O$100,6,FALSE)&amp;VLOOKUP($D14&amp;"@6",'中間シート（個人）'!$F$6:$O$100,7,FALSE)&amp;"."&amp;VLOOKUP($D14&amp;"@6",'中間シート（個人）'!$F$6:$O$100,8,FALSE))</f>
      </c>
      <c r="AD14" s="18">
        <f>IF(ISERROR(VLOOKUP($D14&amp;"@7",'中間シート（個人）'!$F$6:$O$100,4,FALSE)&amp;VLOOKUP($D14&amp;"@7",'中間シート（個人）'!$F$6:$O$100,5,FALSE)),"",VLOOKUP($D14&amp;"@7",'中間シート（個人）'!$F$6:$O$100,4,FALSE)&amp;VLOOKUP($D14&amp;"@7",'中間シート（個人）'!$F$6:$O$100,5,FALSE))</f>
      </c>
      <c r="AE14" s="18">
        <f>IF(ISERROR(VLOOKUP($D14&amp;"@7",'中間シート（個人）'!$F$6:$O$100,6,FALSE)&amp;VLOOKUP($D14&amp;"@7",'中間シート（個人）'!$F$6:$O$100,7,FALSE)&amp;"."&amp;VLOOKUP($D14&amp;"@7",'中間シート（個人）'!$F$6:$O$100,8,FALSE)),"",VLOOKUP($D14&amp;"@7",'中間シート（個人）'!$F$6:$O$100,6,FALSE)&amp;VLOOKUP($D14&amp;"@7",'中間シート（個人）'!$F$6:$O$100,7,FALSE)&amp;"."&amp;VLOOKUP($D14&amp;"@7",'中間シート（個人）'!$F$6:$O$100,8,FALSE))</f>
      </c>
      <c r="AF14" s="18">
        <f>IF(ISERROR(VLOOKUP($D14&amp;"@8",'中間シート（個人）'!$F$6:$O$100,4,FALSE)&amp;VLOOKUP($D14&amp;"@8",'中間シート（個人）'!$F$6:$O$100,5,FALSE)),"",VLOOKUP($D14&amp;"@8",'中間シート（個人）'!$F$6:$O$100,4,FALSE)&amp;VLOOKUP($D14&amp;"@8",'中間シート（個人）'!$F$6:$O$100,5,FALSE))</f>
      </c>
      <c r="AG14" s="18">
        <f>IF(ISERROR(VLOOKUP($D14&amp;"@8",'中間シート（個人）'!$F$6:$O$100,6,FALSE)&amp;VLOOKUP($D14&amp;"@8",'中間シート（個人）'!$F$6:$O$100,7,FALSE)&amp;"."&amp;VLOOKUP($D14&amp;"@8",'中間シート（個人）'!$F$6:$O$100,8,FALSE)),"",VLOOKUP($D14&amp;"@8",'中間シート（個人）'!$F$6:$O$100,6,FALSE)&amp;VLOOKUP($D14&amp;"@8",'中間シート（個人）'!$F$6:$O$100,7,FALSE)&amp;"."&amp;VLOOKUP($D14&amp;"@8",'中間シート（個人）'!$F$6:$O$100,8,FALSE))</f>
      </c>
      <c r="AH14" s="18">
        <f>IF(ISERROR(VLOOKUP($D14&amp;"@9",'中間シート（個人）'!$F$6:$O$100,4,FALSE)&amp;VLOOKUP($D14&amp;"@9",'中間シート（個人）'!$F$6:$O$100,5,FALSE)),"",VLOOKUP($D14&amp;"@9",'中間シート（個人）'!$F$6:$O$100,4,FALSE)&amp;VLOOKUP($D14&amp;"@9",'中間シート（個人）'!$F$6:$O$100,5,FALSE))</f>
      </c>
      <c r="AI14" s="18">
        <f>IF(ISERROR(VLOOKUP($D14&amp;"@9",'中間シート（個人）'!$F$6:$O$100,6,FALSE)&amp;VLOOKUP($D14&amp;"@9",'中間シート（個人）'!$F$6:$O$100,7,FALSE)&amp;"."&amp;VLOOKUP($D14&amp;"@9",'中間シート（個人）'!$F$6:$O$100,8,FALSE)),"",VLOOKUP($D14&amp;"@9",'中間シート（個人）'!$F$6:$O$100,6,FALSE)&amp;VLOOKUP($D14&amp;"@9",'中間シート（個人）'!$F$6:$O$100,7,FALSE)&amp;"."&amp;VLOOKUP($D14&amp;"@9",'中間シート（個人）'!$F$6:$O$100,8,FALSE))</f>
      </c>
      <c r="AJ14" s="18">
        <f>IF(ISERROR(VLOOKUP($D14&amp;"@10",'中間シート（個人）'!$F$6:$O$100,4,FALSE)&amp;VLOOKUP($D14&amp;"@10",'中間シート（個人）'!$F$6:$O$100,5,FALSE)),"",VLOOKUP($D14&amp;"@10",'中間シート（個人）'!$F$6:$O$100,4,FALSE)&amp;VLOOKUP($D14&amp;"@10",'中間シート（個人）'!$F$6:$O$100,5,FALSE))</f>
      </c>
      <c r="AK14" s="18">
        <f>IF(ISERROR(VLOOKUP($D14&amp;"@10",'中間シート（個人）'!$F$6:$O$100,6,FALSE)&amp;VLOOKUP($D14&amp;"@10",'中間シート（個人）'!$F$6:$O$100,7,FALSE)&amp;"."&amp;VLOOKUP($D14&amp;"@10",'中間シート（個人）'!$F$6:$O$100,8,FALSE)),"",VLOOKUP($D14&amp;"@10",'中間シート（個人）'!$F$6:$O$100,6,FALSE)&amp;VLOOKUP($D14&amp;"@10",'中間シート（個人）'!$F$6:$O$100,7,FALSE)&amp;"."&amp;VLOOKUP($D14&amp;"@10",'中間シート（個人）'!$F$6:$O$100,8,FALSE))</f>
      </c>
    </row>
    <row r="15" spans="3:37" ht="13.5">
      <c r="C15" s="18">
        <f>IF('中間シート（個人）'!D17="○","",VLOOKUP('個人種目'!F17,'コード一覧'!$A$2:$B$3,2,FALSE))</f>
      </c>
      <c r="D15" s="18">
        <f>IF('中間シート（個人）'!D17="○","",'中間シート（個人）'!C17)</f>
      </c>
      <c r="E15" s="18">
        <f>IF('中間シート（個人）'!D17="○","",ASC('個人種目'!D17&amp;" "&amp;'個人種目'!E17))</f>
      </c>
      <c r="F15" s="18">
        <f>IF('中間シート（個人）'!D17="○","",'個人種目'!G17&amp;IF(LEN('個人種目'!H17)=1,"0"&amp;'個人種目'!H17,'個人種目'!H17)&amp;IF(LEN('個人種目'!I17)=1,"0"&amp;'個人種目'!I17,'個人種目'!I17))</f>
      </c>
      <c r="G15" s="19">
        <f>IF('中間シート（個人）'!D17="○","",VLOOKUP('個人種目'!$J17,'コード一覧'!$C$3:$D$6,2,FALSE))</f>
      </c>
      <c r="H15" s="18">
        <f>IF('中間シート（個人）'!D17="○","",IF('個人種目'!$J17="一般",0,'個人種目'!$K17))</f>
      </c>
      <c r="I15" s="18">
        <f>IF('中間シート（個人）'!D17="○","",'中間シート（個人）'!H17)</f>
      </c>
      <c r="K15" s="18">
        <f>IF('中間シート（個人）'!D17="○","",'個人種目'!$L$1)</f>
      </c>
      <c r="L15" s="18">
        <f>IF('中間シート（個人）'!D17="○","",ASC('申込書_コナミ'!$S$9))</f>
      </c>
      <c r="M15" s="18">
        <f>IF('中間シート（個人）'!D17="○","",'申込書_コナミ'!$E$8)</f>
      </c>
      <c r="Q15" s="18">
        <f>IF('中間シート（個人）'!D17="○","",4)</f>
      </c>
      <c r="R15" s="18">
        <f>IF(ISERROR(VLOOKUP($D15&amp;"@1",'中間シート（個人）'!$F$6:$O$100,4,FALSE)&amp;VLOOKUP($D15&amp;"@1",'中間シート（個人）'!$F$6:$O$100,5,FALSE)),"",VLOOKUP($D15&amp;"@1",'中間シート（個人）'!$F$6:$O$100,4,FALSE)&amp;VLOOKUP($D15&amp;"@1",'中間シート（個人）'!$F$6:$O$100,5,FALSE))</f>
      </c>
      <c r="S15" s="18">
        <f>IF(ISERROR(VLOOKUP($D15&amp;"@1",'中間シート（個人）'!$F$6:$O$100,6,FALSE)&amp;VLOOKUP($D15&amp;"@1",'中間シート（個人）'!$F$6:$O$100,7,FALSE)&amp;"."&amp;VLOOKUP($D15&amp;"@1",'中間シート（個人）'!$F$6:$O$100,8,FALSE)),"",VLOOKUP($D15&amp;"@1",'中間シート（個人）'!$F$6:$O$100,6,FALSE)&amp;VLOOKUP($D15&amp;"@1",'中間シート（個人）'!$F$6:$O$100,7,FALSE)&amp;"."&amp;VLOOKUP($D15&amp;"@1",'中間シート（個人）'!$F$6:$O$100,8,FALSE))</f>
      </c>
      <c r="T15" s="18">
        <f>IF(ISERROR(VLOOKUP($D15&amp;"@2",'中間シート（個人）'!$F$6:$O$100,4,FALSE)&amp;VLOOKUP($D15&amp;"@2",'中間シート（個人）'!$F$6:$O$100,5,FALSE)),"",VLOOKUP($D15&amp;"@2",'中間シート（個人）'!$F$6:$O$100,4,FALSE)&amp;VLOOKUP($D15&amp;"@2",'中間シート（個人）'!$F$6:$O$100,5,FALSE))</f>
      </c>
      <c r="U15" s="18">
        <f>IF(ISERROR(VLOOKUP($D15&amp;"@2",'中間シート（個人）'!$F$6:$O$100,6,FALSE)&amp;VLOOKUP($D15&amp;"@2",'中間シート（個人）'!$F$6:$O$100,7,FALSE)&amp;"."&amp;VLOOKUP($D15&amp;"@2",'中間シート（個人）'!$F$6:$O$100,8,FALSE)),"",VLOOKUP($D15&amp;"@2",'中間シート（個人）'!$F$6:$O$100,6,FALSE)&amp;VLOOKUP($D15&amp;"@2",'中間シート（個人）'!$F$6:$O$100,7,FALSE)&amp;"."&amp;VLOOKUP($D15&amp;"@2",'中間シート（個人）'!$F$6:$O$100,8,FALSE))</f>
      </c>
      <c r="V15" s="18">
        <f>IF(ISERROR(VLOOKUP($D15&amp;"@3",'中間シート（個人）'!$F$6:$O$100,4,FALSE)&amp;VLOOKUP($D15&amp;"@3",'中間シート（個人）'!$F$6:$O$100,5,FALSE)),"",VLOOKUP($D15&amp;"@3",'中間シート（個人）'!$F$6:$O$100,4,FALSE)&amp;VLOOKUP($D15&amp;"@3",'中間シート（個人）'!$F$6:$O$100,5,FALSE))</f>
      </c>
      <c r="W15" s="18">
        <f>IF(ISERROR(VLOOKUP($D15&amp;"@3",'中間シート（個人）'!$F$6:$O$100,6,FALSE)&amp;VLOOKUP($D15&amp;"@3",'中間シート（個人）'!$F$6:$O$100,7,FALSE)&amp;"."&amp;VLOOKUP($D15&amp;"@3",'中間シート（個人）'!$F$6:$O$100,8,FALSE)),"",VLOOKUP($D15&amp;"@3",'中間シート（個人）'!$F$6:$O$100,6,FALSE)&amp;VLOOKUP($D15&amp;"@3",'中間シート（個人）'!$F$6:$O$100,7,FALSE)&amp;"."&amp;VLOOKUP($D15&amp;"@3",'中間シート（個人）'!$F$6:$O$100,8,FALSE))</f>
      </c>
      <c r="X15" s="18">
        <f>IF(ISERROR(VLOOKUP($D15&amp;"@4",'中間シート（個人）'!$F$6:$O$100,4,FALSE)&amp;VLOOKUP($D15&amp;"@4",'中間シート（個人）'!$F$6:$O$100,5,FALSE)),"",VLOOKUP($D15&amp;"@4",'中間シート（個人）'!$F$6:$O$100,4,FALSE)&amp;VLOOKUP($D15&amp;"@4",'中間シート（個人）'!$F$6:$O$100,5,FALSE))</f>
      </c>
      <c r="Y15" s="18">
        <f>IF(ISERROR(VLOOKUP($D15&amp;"@4",'中間シート（個人）'!$F$6:$O$100,6,FALSE)&amp;VLOOKUP($D15&amp;"@4",'中間シート（個人）'!$F$6:$O$100,7,FALSE)&amp;"."&amp;VLOOKUP($D15&amp;"@4",'中間シート（個人）'!$F$6:$O$100,8,FALSE)),"",VLOOKUP($D15&amp;"@4",'中間シート（個人）'!$F$6:$O$100,6,FALSE)&amp;VLOOKUP($D15&amp;"@4",'中間シート（個人）'!$F$6:$O$100,7,FALSE)&amp;"."&amp;VLOOKUP($D15&amp;"@4",'中間シート（個人）'!$F$6:$O$100,8,FALSE))</f>
      </c>
      <c r="Z15" s="18">
        <f>IF(ISERROR(VLOOKUP($D15&amp;"@5",'中間シート（個人）'!$F$6:$O$100,4,FALSE)&amp;VLOOKUP($D15&amp;"@5",'中間シート（個人）'!$F$6:$O$100,5,FALSE)),"",VLOOKUP($D15&amp;"@5",'中間シート（個人）'!$F$6:$O$100,4,FALSE)&amp;VLOOKUP($D15&amp;"@5",'中間シート（個人）'!$F$6:$O$100,5,FALSE))</f>
      </c>
      <c r="AA15" s="18">
        <f>IF(ISERROR(VLOOKUP($D15&amp;"@5",'中間シート（個人）'!$F$6:$O$100,6,FALSE)&amp;VLOOKUP($D15&amp;"@5",'中間シート（個人）'!$F$6:$O$100,7,FALSE)&amp;"."&amp;VLOOKUP($D15&amp;"@5",'中間シート（個人）'!$F$6:$O$100,8,FALSE)),"",VLOOKUP($D15&amp;"@5",'中間シート（個人）'!$F$6:$O$100,6,FALSE)&amp;VLOOKUP($D15&amp;"@5",'中間シート（個人）'!$F$6:$O$100,7,FALSE)&amp;"."&amp;VLOOKUP($D15&amp;"@5",'中間シート（個人）'!$F$6:$O$100,8,FALSE))</f>
      </c>
      <c r="AB15" s="18">
        <f>IF(ISERROR(VLOOKUP($D15&amp;"@6",'中間シート（個人）'!$F$6:$O$100,4,FALSE)&amp;VLOOKUP($D15&amp;"@6",'中間シート（個人）'!$F$6:$O$100,5,FALSE)),"",VLOOKUP($D15&amp;"@6",'中間シート（個人）'!$F$6:$O$100,4,FALSE)&amp;VLOOKUP($D15&amp;"@6",'中間シート（個人）'!$F$6:$O$100,5,FALSE))</f>
      </c>
      <c r="AC15" s="18">
        <f>IF(ISERROR(VLOOKUP($D15&amp;"@6",'中間シート（個人）'!$F$6:$O$100,6,FALSE)&amp;VLOOKUP($D15&amp;"@6",'中間シート（個人）'!$F$6:$O$100,7,FALSE)&amp;"."&amp;VLOOKUP($D15&amp;"@6",'中間シート（個人）'!$F$6:$O$100,8,FALSE)),"",VLOOKUP($D15&amp;"@6",'中間シート（個人）'!$F$6:$O$100,6,FALSE)&amp;VLOOKUP($D15&amp;"@6",'中間シート（個人）'!$F$6:$O$100,7,FALSE)&amp;"."&amp;VLOOKUP($D15&amp;"@6",'中間シート（個人）'!$F$6:$O$100,8,FALSE))</f>
      </c>
      <c r="AD15" s="18">
        <f>IF(ISERROR(VLOOKUP($D15&amp;"@7",'中間シート（個人）'!$F$6:$O$100,4,FALSE)&amp;VLOOKUP($D15&amp;"@7",'中間シート（個人）'!$F$6:$O$100,5,FALSE)),"",VLOOKUP($D15&amp;"@7",'中間シート（個人）'!$F$6:$O$100,4,FALSE)&amp;VLOOKUP($D15&amp;"@7",'中間シート（個人）'!$F$6:$O$100,5,FALSE))</f>
      </c>
      <c r="AE15" s="18">
        <f>IF(ISERROR(VLOOKUP($D15&amp;"@7",'中間シート（個人）'!$F$6:$O$100,6,FALSE)&amp;VLOOKUP($D15&amp;"@7",'中間シート（個人）'!$F$6:$O$100,7,FALSE)&amp;"."&amp;VLOOKUP($D15&amp;"@7",'中間シート（個人）'!$F$6:$O$100,8,FALSE)),"",VLOOKUP($D15&amp;"@7",'中間シート（個人）'!$F$6:$O$100,6,FALSE)&amp;VLOOKUP($D15&amp;"@7",'中間シート（個人）'!$F$6:$O$100,7,FALSE)&amp;"."&amp;VLOOKUP($D15&amp;"@7",'中間シート（個人）'!$F$6:$O$100,8,FALSE))</f>
      </c>
      <c r="AF15" s="18">
        <f>IF(ISERROR(VLOOKUP($D15&amp;"@8",'中間シート（個人）'!$F$6:$O$100,4,FALSE)&amp;VLOOKUP($D15&amp;"@8",'中間シート（個人）'!$F$6:$O$100,5,FALSE)),"",VLOOKUP($D15&amp;"@8",'中間シート（個人）'!$F$6:$O$100,4,FALSE)&amp;VLOOKUP($D15&amp;"@8",'中間シート（個人）'!$F$6:$O$100,5,FALSE))</f>
      </c>
      <c r="AG15" s="18">
        <f>IF(ISERROR(VLOOKUP($D15&amp;"@8",'中間シート（個人）'!$F$6:$O$100,6,FALSE)&amp;VLOOKUP($D15&amp;"@8",'中間シート（個人）'!$F$6:$O$100,7,FALSE)&amp;"."&amp;VLOOKUP($D15&amp;"@8",'中間シート（個人）'!$F$6:$O$100,8,FALSE)),"",VLOOKUP($D15&amp;"@8",'中間シート（個人）'!$F$6:$O$100,6,FALSE)&amp;VLOOKUP($D15&amp;"@8",'中間シート（個人）'!$F$6:$O$100,7,FALSE)&amp;"."&amp;VLOOKUP($D15&amp;"@8",'中間シート（個人）'!$F$6:$O$100,8,FALSE))</f>
      </c>
      <c r="AH15" s="18">
        <f>IF(ISERROR(VLOOKUP($D15&amp;"@9",'中間シート（個人）'!$F$6:$O$100,4,FALSE)&amp;VLOOKUP($D15&amp;"@9",'中間シート（個人）'!$F$6:$O$100,5,FALSE)),"",VLOOKUP($D15&amp;"@9",'中間シート（個人）'!$F$6:$O$100,4,FALSE)&amp;VLOOKUP($D15&amp;"@9",'中間シート（個人）'!$F$6:$O$100,5,FALSE))</f>
      </c>
      <c r="AI15" s="18">
        <f>IF(ISERROR(VLOOKUP($D15&amp;"@9",'中間シート（個人）'!$F$6:$O$100,6,FALSE)&amp;VLOOKUP($D15&amp;"@9",'中間シート（個人）'!$F$6:$O$100,7,FALSE)&amp;"."&amp;VLOOKUP($D15&amp;"@9",'中間シート（個人）'!$F$6:$O$100,8,FALSE)),"",VLOOKUP($D15&amp;"@9",'中間シート（個人）'!$F$6:$O$100,6,FALSE)&amp;VLOOKUP($D15&amp;"@9",'中間シート（個人）'!$F$6:$O$100,7,FALSE)&amp;"."&amp;VLOOKUP($D15&amp;"@9",'中間シート（個人）'!$F$6:$O$100,8,FALSE))</f>
      </c>
      <c r="AJ15" s="18">
        <f>IF(ISERROR(VLOOKUP($D15&amp;"@10",'中間シート（個人）'!$F$6:$O$100,4,FALSE)&amp;VLOOKUP($D15&amp;"@10",'中間シート（個人）'!$F$6:$O$100,5,FALSE)),"",VLOOKUP($D15&amp;"@10",'中間シート（個人）'!$F$6:$O$100,4,FALSE)&amp;VLOOKUP($D15&amp;"@10",'中間シート（個人）'!$F$6:$O$100,5,FALSE))</f>
      </c>
      <c r="AK15" s="18">
        <f>IF(ISERROR(VLOOKUP($D15&amp;"@10",'中間シート（個人）'!$F$6:$O$100,6,FALSE)&amp;VLOOKUP($D15&amp;"@10",'中間シート（個人）'!$F$6:$O$100,7,FALSE)&amp;"."&amp;VLOOKUP($D15&amp;"@10",'中間シート（個人）'!$F$6:$O$100,8,FALSE)),"",VLOOKUP($D15&amp;"@10",'中間シート（個人）'!$F$6:$O$100,6,FALSE)&amp;VLOOKUP($D15&amp;"@10",'中間シート（個人）'!$F$6:$O$100,7,FALSE)&amp;"."&amp;VLOOKUP($D15&amp;"@10",'中間シート（個人）'!$F$6:$O$100,8,FALSE))</f>
      </c>
    </row>
    <row r="16" spans="3:37" ht="13.5">
      <c r="C16" s="18">
        <f>IF('中間シート（個人）'!D18="○","",VLOOKUP('個人種目'!F18,'コード一覧'!$A$2:$B$3,2,FALSE))</f>
      </c>
      <c r="D16" s="18">
        <f>IF('中間シート（個人）'!D18="○","",'中間シート（個人）'!C18)</f>
      </c>
      <c r="E16" s="18">
        <f>IF('中間シート（個人）'!D18="○","",ASC('個人種目'!D18&amp;" "&amp;'個人種目'!E18))</f>
      </c>
      <c r="F16" s="18">
        <f>IF('中間シート（個人）'!D18="○","",'個人種目'!G18&amp;IF(LEN('個人種目'!H18)=1,"0"&amp;'個人種目'!H18,'個人種目'!H18)&amp;IF(LEN('個人種目'!I18)=1,"0"&amp;'個人種目'!I18,'個人種目'!I18))</f>
      </c>
      <c r="G16" s="19">
        <f>IF('中間シート（個人）'!D18="○","",VLOOKUP('個人種目'!$J18,'コード一覧'!$C$3:$D$6,2,FALSE))</f>
      </c>
      <c r="H16" s="18">
        <f>IF('中間シート（個人）'!D18="○","",IF('個人種目'!$J18="一般",0,'個人種目'!$K18))</f>
      </c>
      <c r="I16" s="18">
        <f>IF('中間シート（個人）'!D18="○","",'中間シート（個人）'!H18)</f>
      </c>
      <c r="K16" s="18">
        <f>IF('中間シート（個人）'!D18="○","",'個人種目'!$L$1)</f>
      </c>
      <c r="L16" s="18">
        <f>IF('中間シート（個人）'!D18="○","",ASC('申込書_コナミ'!$S$9))</f>
      </c>
      <c r="M16" s="18">
        <f>IF('中間シート（個人）'!D18="○","",'申込書_コナミ'!$E$8)</f>
      </c>
      <c r="Q16" s="18">
        <f>IF('中間シート（個人）'!D18="○","",4)</f>
      </c>
      <c r="R16" s="18">
        <f>IF(ISERROR(VLOOKUP($D16&amp;"@1",'中間シート（個人）'!$F$6:$O$100,4,FALSE)&amp;VLOOKUP($D16&amp;"@1",'中間シート（個人）'!$F$6:$O$100,5,FALSE)),"",VLOOKUP($D16&amp;"@1",'中間シート（個人）'!$F$6:$O$100,4,FALSE)&amp;VLOOKUP($D16&amp;"@1",'中間シート（個人）'!$F$6:$O$100,5,FALSE))</f>
      </c>
      <c r="S16" s="18">
        <f>IF(ISERROR(VLOOKUP($D16&amp;"@1",'中間シート（個人）'!$F$6:$O$100,6,FALSE)&amp;VLOOKUP($D16&amp;"@1",'中間シート（個人）'!$F$6:$O$100,7,FALSE)&amp;"."&amp;VLOOKUP($D16&amp;"@1",'中間シート（個人）'!$F$6:$O$100,8,FALSE)),"",VLOOKUP($D16&amp;"@1",'中間シート（個人）'!$F$6:$O$100,6,FALSE)&amp;VLOOKUP($D16&amp;"@1",'中間シート（個人）'!$F$6:$O$100,7,FALSE)&amp;"."&amp;VLOOKUP($D16&amp;"@1",'中間シート（個人）'!$F$6:$O$100,8,FALSE))</f>
      </c>
      <c r="T16" s="18">
        <f>IF(ISERROR(VLOOKUP($D16&amp;"@2",'中間シート（個人）'!$F$6:$O$100,4,FALSE)&amp;VLOOKUP($D16&amp;"@2",'中間シート（個人）'!$F$6:$O$100,5,FALSE)),"",VLOOKUP($D16&amp;"@2",'中間シート（個人）'!$F$6:$O$100,4,FALSE)&amp;VLOOKUP($D16&amp;"@2",'中間シート（個人）'!$F$6:$O$100,5,FALSE))</f>
      </c>
      <c r="U16" s="18">
        <f>IF(ISERROR(VLOOKUP($D16&amp;"@2",'中間シート（個人）'!$F$6:$O$100,6,FALSE)&amp;VLOOKUP($D16&amp;"@2",'中間シート（個人）'!$F$6:$O$100,7,FALSE)&amp;"."&amp;VLOOKUP($D16&amp;"@2",'中間シート（個人）'!$F$6:$O$100,8,FALSE)),"",VLOOKUP($D16&amp;"@2",'中間シート（個人）'!$F$6:$O$100,6,FALSE)&amp;VLOOKUP($D16&amp;"@2",'中間シート（個人）'!$F$6:$O$100,7,FALSE)&amp;"."&amp;VLOOKUP($D16&amp;"@2",'中間シート（個人）'!$F$6:$O$100,8,FALSE))</f>
      </c>
      <c r="V16" s="18">
        <f>IF(ISERROR(VLOOKUP($D16&amp;"@3",'中間シート（個人）'!$F$6:$O$100,4,FALSE)&amp;VLOOKUP($D16&amp;"@3",'中間シート（個人）'!$F$6:$O$100,5,FALSE)),"",VLOOKUP($D16&amp;"@3",'中間シート（個人）'!$F$6:$O$100,4,FALSE)&amp;VLOOKUP($D16&amp;"@3",'中間シート（個人）'!$F$6:$O$100,5,FALSE))</f>
      </c>
      <c r="W16" s="18">
        <f>IF(ISERROR(VLOOKUP($D16&amp;"@3",'中間シート（個人）'!$F$6:$O$100,6,FALSE)&amp;VLOOKUP($D16&amp;"@3",'中間シート（個人）'!$F$6:$O$100,7,FALSE)&amp;"."&amp;VLOOKUP($D16&amp;"@3",'中間シート（個人）'!$F$6:$O$100,8,FALSE)),"",VLOOKUP($D16&amp;"@3",'中間シート（個人）'!$F$6:$O$100,6,FALSE)&amp;VLOOKUP($D16&amp;"@3",'中間シート（個人）'!$F$6:$O$100,7,FALSE)&amp;"."&amp;VLOOKUP($D16&amp;"@3",'中間シート（個人）'!$F$6:$O$100,8,FALSE))</f>
      </c>
      <c r="X16" s="18">
        <f>IF(ISERROR(VLOOKUP($D16&amp;"@4",'中間シート（個人）'!$F$6:$O$100,4,FALSE)&amp;VLOOKUP($D16&amp;"@4",'中間シート（個人）'!$F$6:$O$100,5,FALSE)),"",VLOOKUP($D16&amp;"@4",'中間シート（個人）'!$F$6:$O$100,4,FALSE)&amp;VLOOKUP($D16&amp;"@4",'中間シート（個人）'!$F$6:$O$100,5,FALSE))</f>
      </c>
      <c r="Y16" s="18">
        <f>IF(ISERROR(VLOOKUP($D16&amp;"@4",'中間シート（個人）'!$F$6:$O$100,6,FALSE)&amp;VLOOKUP($D16&amp;"@4",'中間シート（個人）'!$F$6:$O$100,7,FALSE)&amp;"."&amp;VLOOKUP($D16&amp;"@4",'中間シート（個人）'!$F$6:$O$100,8,FALSE)),"",VLOOKUP($D16&amp;"@4",'中間シート（個人）'!$F$6:$O$100,6,FALSE)&amp;VLOOKUP($D16&amp;"@4",'中間シート（個人）'!$F$6:$O$100,7,FALSE)&amp;"."&amp;VLOOKUP($D16&amp;"@4",'中間シート（個人）'!$F$6:$O$100,8,FALSE))</f>
      </c>
      <c r="Z16" s="18">
        <f>IF(ISERROR(VLOOKUP($D16&amp;"@5",'中間シート（個人）'!$F$6:$O$100,4,FALSE)&amp;VLOOKUP($D16&amp;"@5",'中間シート（個人）'!$F$6:$O$100,5,FALSE)),"",VLOOKUP($D16&amp;"@5",'中間シート（個人）'!$F$6:$O$100,4,FALSE)&amp;VLOOKUP($D16&amp;"@5",'中間シート（個人）'!$F$6:$O$100,5,FALSE))</f>
      </c>
      <c r="AA16" s="18">
        <f>IF(ISERROR(VLOOKUP($D16&amp;"@5",'中間シート（個人）'!$F$6:$O$100,6,FALSE)&amp;VLOOKUP($D16&amp;"@5",'中間シート（個人）'!$F$6:$O$100,7,FALSE)&amp;"."&amp;VLOOKUP($D16&amp;"@5",'中間シート（個人）'!$F$6:$O$100,8,FALSE)),"",VLOOKUP($D16&amp;"@5",'中間シート（個人）'!$F$6:$O$100,6,FALSE)&amp;VLOOKUP($D16&amp;"@5",'中間シート（個人）'!$F$6:$O$100,7,FALSE)&amp;"."&amp;VLOOKUP($D16&amp;"@5",'中間シート（個人）'!$F$6:$O$100,8,FALSE))</f>
      </c>
      <c r="AB16" s="18">
        <f>IF(ISERROR(VLOOKUP($D16&amp;"@6",'中間シート（個人）'!$F$6:$O$100,4,FALSE)&amp;VLOOKUP($D16&amp;"@6",'中間シート（個人）'!$F$6:$O$100,5,FALSE)),"",VLOOKUP($D16&amp;"@6",'中間シート（個人）'!$F$6:$O$100,4,FALSE)&amp;VLOOKUP($D16&amp;"@6",'中間シート（個人）'!$F$6:$O$100,5,FALSE))</f>
      </c>
      <c r="AC16" s="18">
        <f>IF(ISERROR(VLOOKUP($D16&amp;"@6",'中間シート（個人）'!$F$6:$O$100,6,FALSE)&amp;VLOOKUP($D16&amp;"@6",'中間シート（個人）'!$F$6:$O$100,7,FALSE)&amp;"."&amp;VLOOKUP($D16&amp;"@6",'中間シート（個人）'!$F$6:$O$100,8,FALSE)),"",VLOOKUP($D16&amp;"@6",'中間シート（個人）'!$F$6:$O$100,6,FALSE)&amp;VLOOKUP($D16&amp;"@6",'中間シート（個人）'!$F$6:$O$100,7,FALSE)&amp;"."&amp;VLOOKUP($D16&amp;"@6",'中間シート（個人）'!$F$6:$O$100,8,FALSE))</f>
      </c>
      <c r="AD16" s="18">
        <f>IF(ISERROR(VLOOKUP($D16&amp;"@7",'中間シート（個人）'!$F$6:$O$100,4,FALSE)&amp;VLOOKUP($D16&amp;"@7",'中間シート（個人）'!$F$6:$O$100,5,FALSE)),"",VLOOKUP($D16&amp;"@7",'中間シート（個人）'!$F$6:$O$100,4,FALSE)&amp;VLOOKUP($D16&amp;"@7",'中間シート（個人）'!$F$6:$O$100,5,FALSE))</f>
      </c>
      <c r="AE16" s="18">
        <f>IF(ISERROR(VLOOKUP($D16&amp;"@7",'中間シート（個人）'!$F$6:$O$100,6,FALSE)&amp;VLOOKUP($D16&amp;"@7",'中間シート（個人）'!$F$6:$O$100,7,FALSE)&amp;"."&amp;VLOOKUP($D16&amp;"@7",'中間シート（個人）'!$F$6:$O$100,8,FALSE)),"",VLOOKUP($D16&amp;"@7",'中間シート（個人）'!$F$6:$O$100,6,FALSE)&amp;VLOOKUP($D16&amp;"@7",'中間シート（個人）'!$F$6:$O$100,7,FALSE)&amp;"."&amp;VLOOKUP($D16&amp;"@7",'中間シート（個人）'!$F$6:$O$100,8,FALSE))</f>
      </c>
      <c r="AF16" s="18">
        <f>IF(ISERROR(VLOOKUP($D16&amp;"@8",'中間シート（個人）'!$F$6:$O$100,4,FALSE)&amp;VLOOKUP($D16&amp;"@8",'中間シート（個人）'!$F$6:$O$100,5,FALSE)),"",VLOOKUP($D16&amp;"@8",'中間シート（個人）'!$F$6:$O$100,4,FALSE)&amp;VLOOKUP($D16&amp;"@8",'中間シート（個人）'!$F$6:$O$100,5,FALSE))</f>
      </c>
      <c r="AG16" s="18">
        <f>IF(ISERROR(VLOOKUP($D16&amp;"@8",'中間シート（個人）'!$F$6:$O$100,6,FALSE)&amp;VLOOKUP($D16&amp;"@8",'中間シート（個人）'!$F$6:$O$100,7,FALSE)&amp;"."&amp;VLOOKUP($D16&amp;"@8",'中間シート（個人）'!$F$6:$O$100,8,FALSE)),"",VLOOKUP($D16&amp;"@8",'中間シート（個人）'!$F$6:$O$100,6,FALSE)&amp;VLOOKUP($D16&amp;"@8",'中間シート（個人）'!$F$6:$O$100,7,FALSE)&amp;"."&amp;VLOOKUP($D16&amp;"@8",'中間シート（個人）'!$F$6:$O$100,8,FALSE))</f>
      </c>
      <c r="AH16" s="18">
        <f>IF(ISERROR(VLOOKUP($D16&amp;"@9",'中間シート（個人）'!$F$6:$O$100,4,FALSE)&amp;VLOOKUP($D16&amp;"@9",'中間シート（個人）'!$F$6:$O$100,5,FALSE)),"",VLOOKUP($D16&amp;"@9",'中間シート（個人）'!$F$6:$O$100,4,FALSE)&amp;VLOOKUP($D16&amp;"@9",'中間シート（個人）'!$F$6:$O$100,5,FALSE))</f>
      </c>
      <c r="AI16" s="18">
        <f>IF(ISERROR(VLOOKUP($D16&amp;"@9",'中間シート（個人）'!$F$6:$O$100,6,FALSE)&amp;VLOOKUP($D16&amp;"@9",'中間シート（個人）'!$F$6:$O$100,7,FALSE)&amp;"."&amp;VLOOKUP($D16&amp;"@9",'中間シート（個人）'!$F$6:$O$100,8,FALSE)),"",VLOOKUP($D16&amp;"@9",'中間シート（個人）'!$F$6:$O$100,6,FALSE)&amp;VLOOKUP($D16&amp;"@9",'中間シート（個人）'!$F$6:$O$100,7,FALSE)&amp;"."&amp;VLOOKUP($D16&amp;"@9",'中間シート（個人）'!$F$6:$O$100,8,FALSE))</f>
      </c>
      <c r="AJ16" s="18">
        <f>IF(ISERROR(VLOOKUP($D16&amp;"@10",'中間シート（個人）'!$F$6:$O$100,4,FALSE)&amp;VLOOKUP($D16&amp;"@10",'中間シート（個人）'!$F$6:$O$100,5,FALSE)),"",VLOOKUP($D16&amp;"@10",'中間シート（個人）'!$F$6:$O$100,4,FALSE)&amp;VLOOKUP($D16&amp;"@10",'中間シート（個人）'!$F$6:$O$100,5,FALSE))</f>
      </c>
      <c r="AK16" s="18">
        <f>IF(ISERROR(VLOOKUP($D16&amp;"@10",'中間シート（個人）'!$F$6:$O$100,6,FALSE)&amp;VLOOKUP($D16&amp;"@10",'中間シート（個人）'!$F$6:$O$100,7,FALSE)&amp;"."&amp;VLOOKUP($D16&amp;"@10",'中間シート（個人）'!$F$6:$O$100,8,FALSE)),"",VLOOKUP($D16&amp;"@10",'中間シート（個人）'!$F$6:$O$100,6,FALSE)&amp;VLOOKUP($D16&amp;"@10",'中間シート（個人）'!$F$6:$O$100,7,FALSE)&amp;"."&amp;VLOOKUP($D16&amp;"@10",'中間シート（個人）'!$F$6:$O$100,8,FALSE))</f>
      </c>
    </row>
    <row r="17" spans="3:37" ht="13.5">
      <c r="C17" s="18">
        <f>IF('中間シート（個人）'!D19="○","",VLOOKUP('個人種目'!F19,'コード一覧'!$A$2:$B$3,2,FALSE))</f>
      </c>
      <c r="D17" s="18">
        <f>IF('中間シート（個人）'!D19="○","",'中間シート（個人）'!C19)</f>
      </c>
      <c r="E17" s="18">
        <f>IF('中間シート（個人）'!D19="○","",ASC('個人種目'!D19&amp;" "&amp;'個人種目'!E19))</f>
      </c>
      <c r="F17" s="18">
        <f>IF('中間シート（個人）'!D19="○","",'個人種目'!G19&amp;IF(LEN('個人種目'!H19)=1,"0"&amp;'個人種目'!H19,'個人種目'!H19)&amp;IF(LEN('個人種目'!I19)=1,"0"&amp;'個人種目'!I19,'個人種目'!I19))</f>
      </c>
      <c r="G17" s="19">
        <f>IF('中間シート（個人）'!D19="○","",VLOOKUP('個人種目'!$J19,'コード一覧'!$C$3:$D$6,2,FALSE))</f>
      </c>
      <c r="H17" s="18">
        <f>IF('中間シート（個人）'!D19="○","",IF('個人種目'!$J19="一般",0,'個人種目'!$K19))</f>
      </c>
      <c r="I17" s="18">
        <f>IF('中間シート（個人）'!D19="○","",'中間シート（個人）'!H19)</f>
      </c>
      <c r="K17" s="18">
        <f>IF('中間シート（個人）'!D19="○","",'個人種目'!$L$1)</f>
      </c>
      <c r="L17" s="18">
        <f>IF('中間シート（個人）'!D19="○","",ASC('申込書_コナミ'!$S$9))</f>
      </c>
      <c r="M17" s="18">
        <f>IF('中間シート（個人）'!D19="○","",'申込書_コナミ'!$E$8)</f>
      </c>
      <c r="Q17" s="18">
        <f>IF('中間シート（個人）'!D19="○","",4)</f>
      </c>
      <c r="R17" s="18">
        <f>IF(ISERROR(VLOOKUP($D17&amp;"@1",'中間シート（個人）'!$F$6:$O$100,4,FALSE)&amp;VLOOKUP($D17&amp;"@1",'中間シート（個人）'!$F$6:$O$100,5,FALSE)),"",VLOOKUP($D17&amp;"@1",'中間シート（個人）'!$F$6:$O$100,4,FALSE)&amp;VLOOKUP($D17&amp;"@1",'中間シート（個人）'!$F$6:$O$100,5,FALSE))</f>
      </c>
      <c r="S17" s="18">
        <f>IF(ISERROR(VLOOKUP($D17&amp;"@1",'中間シート（個人）'!$F$6:$O$100,6,FALSE)&amp;VLOOKUP($D17&amp;"@1",'中間シート（個人）'!$F$6:$O$100,7,FALSE)&amp;"."&amp;VLOOKUP($D17&amp;"@1",'中間シート（個人）'!$F$6:$O$100,8,FALSE)),"",VLOOKUP($D17&amp;"@1",'中間シート（個人）'!$F$6:$O$100,6,FALSE)&amp;VLOOKUP($D17&amp;"@1",'中間シート（個人）'!$F$6:$O$100,7,FALSE)&amp;"."&amp;VLOOKUP($D17&amp;"@1",'中間シート（個人）'!$F$6:$O$100,8,FALSE))</f>
      </c>
      <c r="T17" s="18">
        <f>IF(ISERROR(VLOOKUP($D17&amp;"@2",'中間シート（個人）'!$F$6:$O$100,4,FALSE)&amp;VLOOKUP($D17&amp;"@2",'中間シート（個人）'!$F$6:$O$100,5,FALSE)),"",VLOOKUP($D17&amp;"@2",'中間シート（個人）'!$F$6:$O$100,4,FALSE)&amp;VLOOKUP($D17&amp;"@2",'中間シート（個人）'!$F$6:$O$100,5,FALSE))</f>
      </c>
      <c r="U17" s="18">
        <f>IF(ISERROR(VLOOKUP($D17&amp;"@2",'中間シート（個人）'!$F$6:$O$100,6,FALSE)&amp;VLOOKUP($D17&amp;"@2",'中間シート（個人）'!$F$6:$O$100,7,FALSE)&amp;"."&amp;VLOOKUP($D17&amp;"@2",'中間シート（個人）'!$F$6:$O$100,8,FALSE)),"",VLOOKUP($D17&amp;"@2",'中間シート（個人）'!$F$6:$O$100,6,FALSE)&amp;VLOOKUP($D17&amp;"@2",'中間シート（個人）'!$F$6:$O$100,7,FALSE)&amp;"."&amp;VLOOKUP($D17&amp;"@2",'中間シート（個人）'!$F$6:$O$100,8,FALSE))</f>
      </c>
      <c r="V17" s="18">
        <f>IF(ISERROR(VLOOKUP($D17&amp;"@3",'中間シート（個人）'!$F$6:$O$100,4,FALSE)&amp;VLOOKUP($D17&amp;"@3",'中間シート（個人）'!$F$6:$O$100,5,FALSE)),"",VLOOKUP($D17&amp;"@3",'中間シート（個人）'!$F$6:$O$100,4,FALSE)&amp;VLOOKUP($D17&amp;"@3",'中間シート（個人）'!$F$6:$O$100,5,FALSE))</f>
      </c>
      <c r="W17" s="18">
        <f>IF(ISERROR(VLOOKUP($D17&amp;"@3",'中間シート（個人）'!$F$6:$O$100,6,FALSE)&amp;VLOOKUP($D17&amp;"@3",'中間シート（個人）'!$F$6:$O$100,7,FALSE)&amp;"."&amp;VLOOKUP($D17&amp;"@3",'中間シート（個人）'!$F$6:$O$100,8,FALSE)),"",VLOOKUP($D17&amp;"@3",'中間シート（個人）'!$F$6:$O$100,6,FALSE)&amp;VLOOKUP($D17&amp;"@3",'中間シート（個人）'!$F$6:$O$100,7,FALSE)&amp;"."&amp;VLOOKUP($D17&amp;"@3",'中間シート（個人）'!$F$6:$O$100,8,FALSE))</f>
      </c>
      <c r="X17" s="18">
        <f>IF(ISERROR(VLOOKUP($D17&amp;"@4",'中間シート（個人）'!$F$6:$O$100,4,FALSE)&amp;VLOOKUP($D17&amp;"@4",'中間シート（個人）'!$F$6:$O$100,5,FALSE)),"",VLOOKUP($D17&amp;"@4",'中間シート（個人）'!$F$6:$O$100,4,FALSE)&amp;VLOOKUP($D17&amp;"@4",'中間シート（個人）'!$F$6:$O$100,5,FALSE))</f>
      </c>
      <c r="Y17" s="18">
        <f>IF(ISERROR(VLOOKUP($D17&amp;"@4",'中間シート（個人）'!$F$6:$O$100,6,FALSE)&amp;VLOOKUP($D17&amp;"@4",'中間シート（個人）'!$F$6:$O$100,7,FALSE)&amp;"."&amp;VLOOKUP($D17&amp;"@4",'中間シート（個人）'!$F$6:$O$100,8,FALSE)),"",VLOOKUP($D17&amp;"@4",'中間シート（個人）'!$F$6:$O$100,6,FALSE)&amp;VLOOKUP($D17&amp;"@4",'中間シート（個人）'!$F$6:$O$100,7,FALSE)&amp;"."&amp;VLOOKUP($D17&amp;"@4",'中間シート（個人）'!$F$6:$O$100,8,FALSE))</f>
      </c>
      <c r="Z17" s="18">
        <f>IF(ISERROR(VLOOKUP($D17&amp;"@5",'中間シート（個人）'!$F$6:$O$100,4,FALSE)&amp;VLOOKUP($D17&amp;"@5",'中間シート（個人）'!$F$6:$O$100,5,FALSE)),"",VLOOKUP($D17&amp;"@5",'中間シート（個人）'!$F$6:$O$100,4,FALSE)&amp;VLOOKUP($D17&amp;"@5",'中間シート（個人）'!$F$6:$O$100,5,FALSE))</f>
      </c>
      <c r="AA17" s="18">
        <f>IF(ISERROR(VLOOKUP($D17&amp;"@5",'中間シート（個人）'!$F$6:$O$100,6,FALSE)&amp;VLOOKUP($D17&amp;"@5",'中間シート（個人）'!$F$6:$O$100,7,FALSE)&amp;"."&amp;VLOOKUP($D17&amp;"@5",'中間シート（個人）'!$F$6:$O$100,8,FALSE)),"",VLOOKUP($D17&amp;"@5",'中間シート（個人）'!$F$6:$O$100,6,FALSE)&amp;VLOOKUP($D17&amp;"@5",'中間シート（個人）'!$F$6:$O$100,7,FALSE)&amp;"."&amp;VLOOKUP($D17&amp;"@5",'中間シート（個人）'!$F$6:$O$100,8,FALSE))</f>
      </c>
      <c r="AB17" s="18">
        <f>IF(ISERROR(VLOOKUP($D17&amp;"@6",'中間シート（個人）'!$F$6:$O$100,4,FALSE)&amp;VLOOKUP($D17&amp;"@6",'中間シート（個人）'!$F$6:$O$100,5,FALSE)),"",VLOOKUP($D17&amp;"@6",'中間シート（個人）'!$F$6:$O$100,4,FALSE)&amp;VLOOKUP($D17&amp;"@6",'中間シート（個人）'!$F$6:$O$100,5,FALSE))</f>
      </c>
      <c r="AC17" s="18">
        <f>IF(ISERROR(VLOOKUP($D17&amp;"@6",'中間シート（個人）'!$F$6:$O$100,6,FALSE)&amp;VLOOKUP($D17&amp;"@6",'中間シート（個人）'!$F$6:$O$100,7,FALSE)&amp;"."&amp;VLOOKUP($D17&amp;"@6",'中間シート（個人）'!$F$6:$O$100,8,FALSE)),"",VLOOKUP($D17&amp;"@6",'中間シート（個人）'!$F$6:$O$100,6,FALSE)&amp;VLOOKUP($D17&amp;"@6",'中間シート（個人）'!$F$6:$O$100,7,FALSE)&amp;"."&amp;VLOOKUP($D17&amp;"@6",'中間シート（個人）'!$F$6:$O$100,8,FALSE))</f>
      </c>
      <c r="AD17" s="18">
        <f>IF(ISERROR(VLOOKUP($D17&amp;"@7",'中間シート（個人）'!$F$6:$O$100,4,FALSE)&amp;VLOOKUP($D17&amp;"@7",'中間シート（個人）'!$F$6:$O$100,5,FALSE)),"",VLOOKUP($D17&amp;"@7",'中間シート（個人）'!$F$6:$O$100,4,FALSE)&amp;VLOOKUP($D17&amp;"@7",'中間シート（個人）'!$F$6:$O$100,5,FALSE))</f>
      </c>
      <c r="AE17" s="18">
        <f>IF(ISERROR(VLOOKUP($D17&amp;"@7",'中間シート（個人）'!$F$6:$O$100,6,FALSE)&amp;VLOOKUP($D17&amp;"@7",'中間シート（個人）'!$F$6:$O$100,7,FALSE)&amp;"."&amp;VLOOKUP($D17&amp;"@7",'中間シート（個人）'!$F$6:$O$100,8,FALSE)),"",VLOOKUP($D17&amp;"@7",'中間シート（個人）'!$F$6:$O$100,6,FALSE)&amp;VLOOKUP($D17&amp;"@7",'中間シート（個人）'!$F$6:$O$100,7,FALSE)&amp;"."&amp;VLOOKUP($D17&amp;"@7",'中間シート（個人）'!$F$6:$O$100,8,FALSE))</f>
      </c>
      <c r="AF17" s="18">
        <f>IF(ISERROR(VLOOKUP($D17&amp;"@8",'中間シート（個人）'!$F$6:$O$100,4,FALSE)&amp;VLOOKUP($D17&amp;"@8",'中間シート（個人）'!$F$6:$O$100,5,FALSE)),"",VLOOKUP($D17&amp;"@8",'中間シート（個人）'!$F$6:$O$100,4,FALSE)&amp;VLOOKUP($D17&amp;"@8",'中間シート（個人）'!$F$6:$O$100,5,FALSE))</f>
      </c>
      <c r="AG17" s="18">
        <f>IF(ISERROR(VLOOKUP($D17&amp;"@8",'中間シート（個人）'!$F$6:$O$100,6,FALSE)&amp;VLOOKUP($D17&amp;"@8",'中間シート（個人）'!$F$6:$O$100,7,FALSE)&amp;"."&amp;VLOOKUP($D17&amp;"@8",'中間シート（個人）'!$F$6:$O$100,8,FALSE)),"",VLOOKUP($D17&amp;"@8",'中間シート（個人）'!$F$6:$O$100,6,FALSE)&amp;VLOOKUP($D17&amp;"@8",'中間シート（個人）'!$F$6:$O$100,7,FALSE)&amp;"."&amp;VLOOKUP($D17&amp;"@8",'中間シート（個人）'!$F$6:$O$100,8,FALSE))</f>
      </c>
      <c r="AH17" s="18">
        <f>IF(ISERROR(VLOOKUP($D17&amp;"@9",'中間シート（個人）'!$F$6:$O$100,4,FALSE)&amp;VLOOKUP($D17&amp;"@9",'中間シート（個人）'!$F$6:$O$100,5,FALSE)),"",VLOOKUP($D17&amp;"@9",'中間シート（個人）'!$F$6:$O$100,4,FALSE)&amp;VLOOKUP($D17&amp;"@9",'中間シート（個人）'!$F$6:$O$100,5,FALSE))</f>
      </c>
      <c r="AI17" s="18">
        <f>IF(ISERROR(VLOOKUP($D17&amp;"@9",'中間シート（個人）'!$F$6:$O$100,6,FALSE)&amp;VLOOKUP($D17&amp;"@9",'中間シート（個人）'!$F$6:$O$100,7,FALSE)&amp;"."&amp;VLOOKUP($D17&amp;"@9",'中間シート（個人）'!$F$6:$O$100,8,FALSE)),"",VLOOKUP($D17&amp;"@9",'中間シート（個人）'!$F$6:$O$100,6,FALSE)&amp;VLOOKUP($D17&amp;"@9",'中間シート（個人）'!$F$6:$O$100,7,FALSE)&amp;"."&amp;VLOOKUP($D17&amp;"@9",'中間シート（個人）'!$F$6:$O$100,8,FALSE))</f>
      </c>
      <c r="AJ17" s="18">
        <f>IF(ISERROR(VLOOKUP($D17&amp;"@10",'中間シート（個人）'!$F$6:$O$100,4,FALSE)&amp;VLOOKUP($D17&amp;"@10",'中間シート（個人）'!$F$6:$O$100,5,FALSE)),"",VLOOKUP($D17&amp;"@10",'中間シート（個人）'!$F$6:$O$100,4,FALSE)&amp;VLOOKUP($D17&amp;"@10",'中間シート（個人）'!$F$6:$O$100,5,FALSE))</f>
      </c>
      <c r="AK17" s="18">
        <f>IF(ISERROR(VLOOKUP($D17&amp;"@10",'中間シート（個人）'!$F$6:$O$100,6,FALSE)&amp;VLOOKUP($D17&amp;"@10",'中間シート（個人）'!$F$6:$O$100,7,FALSE)&amp;"."&amp;VLOOKUP($D17&amp;"@10",'中間シート（個人）'!$F$6:$O$100,8,FALSE)),"",VLOOKUP($D17&amp;"@10",'中間シート（個人）'!$F$6:$O$100,6,FALSE)&amp;VLOOKUP($D17&amp;"@10",'中間シート（個人）'!$F$6:$O$100,7,FALSE)&amp;"."&amp;VLOOKUP($D17&amp;"@10",'中間シート（個人）'!$F$6:$O$100,8,FALSE))</f>
      </c>
    </row>
    <row r="18" spans="3:37" ht="13.5">
      <c r="C18" s="18">
        <f>IF('中間シート（個人）'!D20="○","",VLOOKUP('個人種目'!F20,'コード一覧'!$A$2:$B$3,2,FALSE))</f>
      </c>
      <c r="D18" s="18">
        <f>IF('中間シート（個人）'!D20="○","",'中間シート（個人）'!C20)</f>
      </c>
      <c r="E18" s="18">
        <f>IF('中間シート（個人）'!D20="○","",ASC('個人種目'!D20&amp;" "&amp;'個人種目'!E20))</f>
      </c>
      <c r="F18" s="18">
        <f>IF('中間シート（個人）'!D20="○","",'個人種目'!G20&amp;IF(LEN('個人種目'!H20)=1,"0"&amp;'個人種目'!H20,'個人種目'!H20)&amp;IF(LEN('個人種目'!I20)=1,"0"&amp;'個人種目'!I20,'個人種目'!I20))</f>
      </c>
      <c r="G18" s="19">
        <f>IF('中間シート（個人）'!D20="○","",VLOOKUP('個人種目'!$J20,'コード一覧'!$C$3:$D$6,2,FALSE))</f>
      </c>
      <c r="H18" s="18">
        <f>IF('中間シート（個人）'!D20="○","",IF('個人種目'!$J20="一般",0,'個人種目'!$K20))</f>
      </c>
      <c r="I18" s="18">
        <f>IF('中間シート（個人）'!D20="○","",'中間シート（個人）'!H20)</f>
      </c>
      <c r="K18" s="18">
        <f>IF('中間シート（個人）'!D20="○","",'個人種目'!$L$1)</f>
      </c>
      <c r="L18" s="18">
        <f>IF('中間シート（個人）'!D20="○","",ASC('申込書_コナミ'!$S$9))</f>
      </c>
      <c r="M18" s="18">
        <f>IF('中間シート（個人）'!D20="○","",'申込書_コナミ'!$E$8)</f>
      </c>
      <c r="Q18" s="18">
        <f>IF('中間シート（個人）'!D20="○","",4)</f>
      </c>
      <c r="R18" s="18">
        <f>IF(ISERROR(VLOOKUP($D18&amp;"@1",'中間シート（個人）'!$F$6:$O$100,4,FALSE)&amp;VLOOKUP($D18&amp;"@1",'中間シート（個人）'!$F$6:$O$100,5,FALSE)),"",VLOOKUP($D18&amp;"@1",'中間シート（個人）'!$F$6:$O$100,4,FALSE)&amp;VLOOKUP($D18&amp;"@1",'中間シート（個人）'!$F$6:$O$100,5,FALSE))</f>
      </c>
      <c r="S18" s="18">
        <f>IF(ISERROR(VLOOKUP($D18&amp;"@1",'中間シート（個人）'!$F$6:$O$100,6,FALSE)&amp;VLOOKUP($D18&amp;"@1",'中間シート（個人）'!$F$6:$O$100,7,FALSE)&amp;"."&amp;VLOOKUP($D18&amp;"@1",'中間シート（個人）'!$F$6:$O$100,8,FALSE)),"",VLOOKUP($D18&amp;"@1",'中間シート（個人）'!$F$6:$O$100,6,FALSE)&amp;VLOOKUP($D18&amp;"@1",'中間シート（個人）'!$F$6:$O$100,7,FALSE)&amp;"."&amp;VLOOKUP($D18&amp;"@1",'中間シート（個人）'!$F$6:$O$100,8,FALSE))</f>
      </c>
      <c r="T18" s="18">
        <f>IF(ISERROR(VLOOKUP($D18&amp;"@2",'中間シート（個人）'!$F$6:$O$100,4,FALSE)&amp;VLOOKUP($D18&amp;"@2",'中間シート（個人）'!$F$6:$O$100,5,FALSE)),"",VLOOKUP($D18&amp;"@2",'中間シート（個人）'!$F$6:$O$100,4,FALSE)&amp;VLOOKUP($D18&amp;"@2",'中間シート（個人）'!$F$6:$O$100,5,FALSE))</f>
      </c>
      <c r="U18" s="18">
        <f>IF(ISERROR(VLOOKUP($D18&amp;"@2",'中間シート（個人）'!$F$6:$O$100,6,FALSE)&amp;VLOOKUP($D18&amp;"@2",'中間シート（個人）'!$F$6:$O$100,7,FALSE)&amp;"."&amp;VLOOKUP($D18&amp;"@2",'中間シート（個人）'!$F$6:$O$100,8,FALSE)),"",VLOOKUP($D18&amp;"@2",'中間シート（個人）'!$F$6:$O$100,6,FALSE)&amp;VLOOKUP($D18&amp;"@2",'中間シート（個人）'!$F$6:$O$100,7,FALSE)&amp;"."&amp;VLOOKUP($D18&amp;"@2",'中間シート（個人）'!$F$6:$O$100,8,FALSE))</f>
      </c>
      <c r="V18" s="18">
        <f>IF(ISERROR(VLOOKUP($D18&amp;"@3",'中間シート（個人）'!$F$6:$O$100,4,FALSE)&amp;VLOOKUP($D18&amp;"@3",'中間シート（個人）'!$F$6:$O$100,5,FALSE)),"",VLOOKUP($D18&amp;"@3",'中間シート（個人）'!$F$6:$O$100,4,FALSE)&amp;VLOOKUP($D18&amp;"@3",'中間シート（個人）'!$F$6:$O$100,5,FALSE))</f>
      </c>
      <c r="W18" s="18">
        <f>IF(ISERROR(VLOOKUP($D18&amp;"@3",'中間シート（個人）'!$F$6:$O$100,6,FALSE)&amp;VLOOKUP($D18&amp;"@3",'中間シート（個人）'!$F$6:$O$100,7,FALSE)&amp;"."&amp;VLOOKUP($D18&amp;"@3",'中間シート（個人）'!$F$6:$O$100,8,FALSE)),"",VLOOKUP($D18&amp;"@3",'中間シート（個人）'!$F$6:$O$100,6,FALSE)&amp;VLOOKUP($D18&amp;"@3",'中間シート（個人）'!$F$6:$O$100,7,FALSE)&amp;"."&amp;VLOOKUP($D18&amp;"@3",'中間シート（個人）'!$F$6:$O$100,8,FALSE))</f>
      </c>
      <c r="X18" s="18">
        <f>IF(ISERROR(VLOOKUP($D18&amp;"@4",'中間シート（個人）'!$F$6:$O$100,4,FALSE)&amp;VLOOKUP($D18&amp;"@4",'中間シート（個人）'!$F$6:$O$100,5,FALSE)),"",VLOOKUP($D18&amp;"@4",'中間シート（個人）'!$F$6:$O$100,4,FALSE)&amp;VLOOKUP($D18&amp;"@4",'中間シート（個人）'!$F$6:$O$100,5,FALSE))</f>
      </c>
      <c r="Y18" s="18">
        <f>IF(ISERROR(VLOOKUP($D18&amp;"@4",'中間シート（個人）'!$F$6:$O$100,6,FALSE)&amp;VLOOKUP($D18&amp;"@4",'中間シート（個人）'!$F$6:$O$100,7,FALSE)&amp;"."&amp;VLOOKUP($D18&amp;"@4",'中間シート（個人）'!$F$6:$O$100,8,FALSE)),"",VLOOKUP($D18&amp;"@4",'中間シート（個人）'!$F$6:$O$100,6,FALSE)&amp;VLOOKUP($D18&amp;"@4",'中間シート（個人）'!$F$6:$O$100,7,FALSE)&amp;"."&amp;VLOOKUP($D18&amp;"@4",'中間シート（個人）'!$F$6:$O$100,8,FALSE))</f>
      </c>
      <c r="Z18" s="18">
        <f>IF(ISERROR(VLOOKUP($D18&amp;"@5",'中間シート（個人）'!$F$6:$O$100,4,FALSE)&amp;VLOOKUP($D18&amp;"@5",'中間シート（個人）'!$F$6:$O$100,5,FALSE)),"",VLOOKUP($D18&amp;"@5",'中間シート（個人）'!$F$6:$O$100,4,FALSE)&amp;VLOOKUP($D18&amp;"@5",'中間シート（個人）'!$F$6:$O$100,5,FALSE))</f>
      </c>
      <c r="AA18" s="18">
        <f>IF(ISERROR(VLOOKUP($D18&amp;"@5",'中間シート（個人）'!$F$6:$O$100,6,FALSE)&amp;VLOOKUP($D18&amp;"@5",'中間シート（個人）'!$F$6:$O$100,7,FALSE)&amp;"."&amp;VLOOKUP($D18&amp;"@5",'中間シート（個人）'!$F$6:$O$100,8,FALSE)),"",VLOOKUP($D18&amp;"@5",'中間シート（個人）'!$F$6:$O$100,6,FALSE)&amp;VLOOKUP($D18&amp;"@5",'中間シート（個人）'!$F$6:$O$100,7,FALSE)&amp;"."&amp;VLOOKUP($D18&amp;"@5",'中間シート（個人）'!$F$6:$O$100,8,FALSE))</f>
      </c>
      <c r="AB18" s="18">
        <f>IF(ISERROR(VLOOKUP($D18&amp;"@6",'中間シート（個人）'!$F$6:$O$100,4,FALSE)&amp;VLOOKUP($D18&amp;"@6",'中間シート（個人）'!$F$6:$O$100,5,FALSE)),"",VLOOKUP($D18&amp;"@6",'中間シート（個人）'!$F$6:$O$100,4,FALSE)&amp;VLOOKUP($D18&amp;"@6",'中間シート（個人）'!$F$6:$O$100,5,FALSE))</f>
      </c>
      <c r="AC18" s="18">
        <f>IF(ISERROR(VLOOKUP($D18&amp;"@6",'中間シート（個人）'!$F$6:$O$100,6,FALSE)&amp;VLOOKUP($D18&amp;"@6",'中間シート（個人）'!$F$6:$O$100,7,FALSE)&amp;"."&amp;VLOOKUP($D18&amp;"@6",'中間シート（個人）'!$F$6:$O$100,8,FALSE)),"",VLOOKUP($D18&amp;"@6",'中間シート（個人）'!$F$6:$O$100,6,FALSE)&amp;VLOOKUP($D18&amp;"@6",'中間シート（個人）'!$F$6:$O$100,7,FALSE)&amp;"."&amp;VLOOKUP($D18&amp;"@6",'中間シート（個人）'!$F$6:$O$100,8,FALSE))</f>
      </c>
      <c r="AD18" s="18">
        <f>IF(ISERROR(VLOOKUP($D18&amp;"@7",'中間シート（個人）'!$F$6:$O$100,4,FALSE)&amp;VLOOKUP($D18&amp;"@7",'中間シート（個人）'!$F$6:$O$100,5,FALSE)),"",VLOOKUP($D18&amp;"@7",'中間シート（個人）'!$F$6:$O$100,4,FALSE)&amp;VLOOKUP($D18&amp;"@7",'中間シート（個人）'!$F$6:$O$100,5,FALSE))</f>
      </c>
      <c r="AE18" s="18">
        <f>IF(ISERROR(VLOOKUP($D18&amp;"@7",'中間シート（個人）'!$F$6:$O$100,6,FALSE)&amp;VLOOKUP($D18&amp;"@7",'中間シート（個人）'!$F$6:$O$100,7,FALSE)&amp;"."&amp;VLOOKUP($D18&amp;"@7",'中間シート（個人）'!$F$6:$O$100,8,FALSE)),"",VLOOKUP($D18&amp;"@7",'中間シート（個人）'!$F$6:$O$100,6,FALSE)&amp;VLOOKUP($D18&amp;"@7",'中間シート（個人）'!$F$6:$O$100,7,FALSE)&amp;"."&amp;VLOOKUP($D18&amp;"@7",'中間シート（個人）'!$F$6:$O$100,8,FALSE))</f>
      </c>
      <c r="AF18" s="18">
        <f>IF(ISERROR(VLOOKUP($D18&amp;"@8",'中間シート（個人）'!$F$6:$O$100,4,FALSE)&amp;VLOOKUP($D18&amp;"@8",'中間シート（個人）'!$F$6:$O$100,5,FALSE)),"",VLOOKUP($D18&amp;"@8",'中間シート（個人）'!$F$6:$O$100,4,FALSE)&amp;VLOOKUP($D18&amp;"@8",'中間シート（個人）'!$F$6:$O$100,5,FALSE))</f>
      </c>
      <c r="AG18" s="18">
        <f>IF(ISERROR(VLOOKUP($D18&amp;"@8",'中間シート（個人）'!$F$6:$O$100,6,FALSE)&amp;VLOOKUP($D18&amp;"@8",'中間シート（個人）'!$F$6:$O$100,7,FALSE)&amp;"."&amp;VLOOKUP($D18&amp;"@8",'中間シート（個人）'!$F$6:$O$100,8,FALSE)),"",VLOOKUP($D18&amp;"@8",'中間シート（個人）'!$F$6:$O$100,6,FALSE)&amp;VLOOKUP($D18&amp;"@8",'中間シート（個人）'!$F$6:$O$100,7,FALSE)&amp;"."&amp;VLOOKUP($D18&amp;"@8",'中間シート（個人）'!$F$6:$O$100,8,FALSE))</f>
      </c>
      <c r="AH18" s="18">
        <f>IF(ISERROR(VLOOKUP($D18&amp;"@9",'中間シート（個人）'!$F$6:$O$100,4,FALSE)&amp;VLOOKUP($D18&amp;"@9",'中間シート（個人）'!$F$6:$O$100,5,FALSE)),"",VLOOKUP($D18&amp;"@9",'中間シート（個人）'!$F$6:$O$100,4,FALSE)&amp;VLOOKUP($D18&amp;"@9",'中間シート（個人）'!$F$6:$O$100,5,FALSE))</f>
      </c>
      <c r="AI18" s="18">
        <f>IF(ISERROR(VLOOKUP($D18&amp;"@9",'中間シート（個人）'!$F$6:$O$100,6,FALSE)&amp;VLOOKUP($D18&amp;"@9",'中間シート（個人）'!$F$6:$O$100,7,FALSE)&amp;"."&amp;VLOOKUP($D18&amp;"@9",'中間シート（個人）'!$F$6:$O$100,8,FALSE)),"",VLOOKUP($D18&amp;"@9",'中間シート（個人）'!$F$6:$O$100,6,FALSE)&amp;VLOOKUP($D18&amp;"@9",'中間シート（個人）'!$F$6:$O$100,7,FALSE)&amp;"."&amp;VLOOKUP($D18&amp;"@9",'中間シート（個人）'!$F$6:$O$100,8,FALSE))</f>
      </c>
      <c r="AJ18" s="18">
        <f>IF(ISERROR(VLOOKUP($D18&amp;"@10",'中間シート（個人）'!$F$6:$O$100,4,FALSE)&amp;VLOOKUP($D18&amp;"@10",'中間シート（個人）'!$F$6:$O$100,5,FALSE)),"",VLOOKUP($D18&amp;"@10",'中間シート（個人）'!$F$6:$O$100,4,FALSE)&amp;VLOOKUP($D18&amp;"@10",'中間シート（個人）'!$F$6:$O$100,5,FALSE))</f>
      </c>
      <c r="AK18" s="18">
        <f>IF(ISERROR(VLOOKUP($D18&amp;"@10",'中間シート（個人）'!$F$6:$O$100,6,FALSE)&amp;VLOOKUP($D18&amp;"@10",'中間シート（個人）'!$F$6:$O$100,7,FALSE)&amp;"."&amp;VLOOKUP($D18&amp;"@10",'中間シート（個人）'!$F$6:$O$100,8,FALSE)),"",VLOOKUP($D18&amp;"@10",'中間シート（個人）'!$F$6:$O$100,6,FALSE)&amp;VLOOKUP($D18&amp;"@10",'中間シート（個人）'!$F$6:$O$100,7,FALSE)&amp;"."&amp;VLOOKUP($D18&amp;"@10",'中間シート（個人）'!$F$6:$O$100,8,FALSE))</f>
      </c>
    </row>
    <row r="19" spans="3:37" ht="13.5">
      <c r="C19" s="18">
        <f>IF('中間シート（個人）'!D21="○","",VLOOKUP('個人種目'!F21,'コード一覧'!$A$2:$B$3,2,FALSE))</f>
      </c>
      <c r="D19" s="18">
        <f>IF('中間シート（個人）'!D21="○","",'中間シート（個人）'!C21)</f>
      </c>
      <c r="E19" s="18">
        <f>IF('中間シート（個人）'!D21="○","",ASC('個人種目'!D21&amp;" "&amp;'個人種目'!E21))</f>
      </c>
      <c r="F19" s="18">
        <f>IF('中間シート（個人）'!D21="○","",'個人種目'!G21&amp;IF(LEN('個人種目'!H21)=1,"0"&amp;'個人種目'!H21,'個人種目'!H21)&amp;IF(LEN('個人種目'!I21)=1,"0"&amp;'個人種目'!I21,'個人種目'!I21))</f>
      </c>
      <c r="G19" s="19">
        <f>IF('中間シート（個人）'!D21="○","",VLOOKUP('個人種目'!$J21,'コード一覧'!$C$3:$D$6,2,FALSE))</f>
      </c>
      <c r="H19" s="18">
        <f>IF('中間シート（個人）'!D21="○","",IF('個人種目'!$J21="一般",0,'個人種目'!$K21))</f>
      </c>
      <c r="I19" s="18">
        <f>IF('中間シート（個人）'!D21="○","",'中間シート（個人）'!H21)</f>
      </c>
      <c r="K19" s="18">
        <f>IF('中間シート（個人）'!D21="○","",'個人種目'!$L$1)</f>
      </c>
      <c r="L19" s="18">
        <f>IF('中間シート（個人）'!D21="○","",ASC('申込書_コナミ'!$S$9))</f>
      </c>
      <c r="M19" s="18">
        <f>IF('中間シート（個人）'!D21="○","",'申込書_コナミ'!$E$8)</f>
      </c>
      <c r="Q19" s="18">
        <f>IF('中間シート（個人）'!D21="○","",4)</f>
      </c>
      <c r="R19" s="18">
        <f>IF(ISERROR(VLOOKUP($D19&amp;"@1",'中間シート（個人）'!$F$6:$O$100,4,FALSE)&amp;VLOOKUP($D19&amp;"@1",'中間シート（個人）'!$F$6:$O$100,5,FALSE)),"",VLOOKUP($D19&amp;"@1",'中間シート（個人）'!$F$6:$O$100,4,FALSE)&amp;VLOOKUP($D19&amp;"@1",'中間シート（個人）'!$F$6:$O$100,5,FALSE))</f>
      </c>
      <c r="S19" s="18">
        <f>IF(ISERROR(VLOOKUP($D19&amp;"@1",'中間シート（個人）'!$F$6:$O$100,6,FALSE)&amp;VLOOKUP($D19&amp;"@1",'中間シート（個人）'!$F$6:$O$100,7,FALSE)&amp;"."&amp;VLOOKUP($D19&amp;"@1",'中間シート（個人）'!$F$6:$O$100,8,FALSE)),"",VLOOKUP($D19&amp;"@1",'中間シート（個人）'!$F$6:$O$100,6,FALSE)&amp;VLOOKUP($D19&amp;"@1",'中間シート（個人）'!$F$6:$O$100,7,FALSE)&amp;"."&amp;VLOOKUP($D19&amp;"@1",'中間シート（個人）'!$F$6:$O$100,8,FALSE))</f>
      </c>
      <c r="T19" s="18">
        <f>IF(ISERROR(VLOOKUP($D19&amp;"@2",'中間シート（個人）'!$F$6:$O$100,4,FALSE)&amp;VLOOKUP($D19&amp;"@2",'中間シート（個人）'!$F$6:$O$100,5,FALSE)),"",VLOOKUP($D19&amp;"@2",'中間シート（個人）'!$F$6:$O$100,4,FALSE)&amp;VLOOKUP($D19&amp;"@2",'中間シート（個人）'!$F$6:$O$100,5,FALSE))</f>
      </c>
      <c r="U19" s="18">
        <f>IF(ISERROR(VLOOKUP($D19&amp;"@2",'中間シート（個人）'!$F$6:$O$100,6,FALSE)&amp;VLOOKUP($D19&amp;"@2",'中間シート（個人）'!$F$6:$O$100,7,FALSE)&amp;"."&amp;VLOOKUP($D19&amp;"@2",'中間シート（個人）'!$F$6:$O$100,8,FALSE)),"",VLOOKUP($D19&amp;"@2",'中間シート（個人）'!$F$6:$O$100,6,FALSE)&amp;VLOOKUP($D19&amp;"@2",'中間シート（個人）'!$F$6:$O$100,7,FALSE)&amp;"."&amp;VLOOKUP($D19&amp;"@2",'中間シート（個人）'!$F$6:$O$100,8,FALSE))</f>
      </c>
      <c r="V19" s="18">
        <f>IF(ISERROR(VLOOKUP($D19&amp;"@3",'中間シート（個人）'!$F$6:$O$100,4,FALSE)&amp;VLOOKUP($D19&amp;"@3",'中間シート（個人）'!$F$6:$O$100,5,FALSE)),"",VLOOKUP($D19&amp;"@3",'中間シート（個人）'!$F$6:$O$100,4,FALSE)&amp;VLOOKUP($D19&amp;"@3",'中間シート（個人）'!$F$6:$O$100,5,FALSE))</f>
      </c>
      <c r="W19" s="18">
        <f>IF(ISERROR(VLOOKUP($D19&amp;"@3",'中間シート（個人）'!$F$6:$O$100,6,FALSE)&amp;VLOOKUP($D19&amp;"@3",'中間シート（個人）'!$F$6:$O$100,7,FALSE)&amp;"."&amp;VLOOKUP($D19&amp;"@3",'中間シート（個人）'!$F$6:$O$100,8,FALSE)),"",VLOOKUP($D19&amp;"@3",'中間シート（個人）'!$F$6:$O$100,6,FALSE)&amp;VLOOKUP($D19&amp;"@3",'中間シート（個人）'!$F$6:$O$100,7,FALSE)&amp;"."&amp;VLOOKUP($D19&amp;"@3",'中間シート（個人）'!$F$6:$O$100,8,FALSE))</f>
      </c>
      <c r="X19" s="18">
        <f>IF(ISERROR(VLOOKUP($D19&amp;"@4",'中間シート（個人）'!$F$6:$O$100,4,FALSE)&amp;VLOOKUP($D19&amp;"@4",'中間シート（個人）'!$F$6:$O$100,5,FALSE)),"",VLOOKUP($D19&amp;"@4",'中間シート（個人）'!$F$6:$O$100,4,FALSE)&amp;VLOOKUP($D19&amp;"@4",'中間シート（個人）'!$F$6:$O$100,5,FALSE))</f>
      </c>
      <c r="Y19" s="18">
        <f>IF(ISERROR(VLOOKUP($D19&amp;"@4",'中間シート（個人）'!$F$6:$O$100,6,FALSE)&amp;VLOOKUP($D19&amp;"@4",'中間シート（個人）'!$F$6:$O$100,7,FALSE)&amp;"."&amp;VLOOKUP($D19&amp;"@4",'中間シート（個人）'!$F$6:$O$100,8,FALSE)),"",VLOOKUP($D19&amp;"@4",'中間シート（個人）'!$F$6:$O$100,6,FALSE)&amp;VLOOKUP($D19&amp;"@4",'中間シート（個人）'!$F$6:$O$100,7,FALSE)&amp;"."&amp;VLOOKUP($D19&amp;"@4",'中間シート（個人）'!$F$6:$O$100,8,FALSE))</f>
      </c>
      <c r="Z19" s="18">
        <f>IF(ISERROR(VLOOKUP($D19&amp;"@5",'中間シート（個人）'!$F$6:$O$100,4,FALSE)&amp;VLOOKUP($D19&amp;"@5",'中間シート（個人）'!$F$6:$O$100,5,FALSE)),"",VLOOKUP($D19&amp;"@5",'中間シート（個人）'!$F$6:$O$100,4,FALSE)&amp;VLOOKUP($D19&amp;"@5",'中間シート（個人）'!$F$6:$O$100,5,FALSE))</f>
      </c>
      <c r="AA19" s="18">
        <f>IF(ISERROR(VLOOKUP($D19&amp;"@5",'中間シート（個人）'!$F$6:$O$100,6,FALSE)&amp;VLOOKUP($D19&amp;"@5",'中間シート（個人）'!$F$6:$O$100,7,FALSE)&amp;"."&amp;VLOOKUP($D19&amp;"@5",'中間シート（個人）'!$F$6:$O$100,8,FALSE)),"",VLOOKUP($D19&amp;"@5",'中間シート（個人）'!$F$6:$O$100,6,FALSE)&amp;VLOOKUP($D19&amp;"@5",'中間シート（個人）'!$F$6:$O$100,7,FALSE)&amp;"."&amp;VLOOKUP($D19&amp;"@5",'中間シート（個人）'!$F$6:$O$100,8,FALSE))</f>
      </c>
      <c r="AB19" s="18">
        <f>IF(ISERROR(VLOOKUP($D19&amp;"@6",'中間シート（個人）'!$F$6:$O$100,4,FALSE)&amp;VLOOKUP($D19&amp;"@6",'中間シート（個人）'!$F$6:$O$100,5,FALSE)),"",VLOOKUP($D19&amp;"@6",'中間シート（個人）'!$F$6:$O$100,4,FALSE)&amp;VLOOKUP($D19&amp;"@6",'中間シート（個人）'!$F$6:$O$100,5,FALSE))</f>
      </c>
      <c r="AC19" s="18">
        <f>IF(ISERROR(VLOOKUP($D19&amp;"@6",'中間シート（個人）'!$F$6:$O$100,6,FALSE)&amp;VLOOKUP($D19&amp;"@6",'中間シート（個人）'!$F$6:$O$100,7,FALSE)&amp;"."&amp;VLOOKUP($D19&amp;"@6",'中間シート（個人）'!$F$6:$O$100,8,FALSE)),"",VLOOKUP($D19&amp;"@6",'中間シート（個人）'!$F$6:$O$100,6,FALSE)&amp;VLOOKUP($D19&amp;"@6",'中間シート（個人）'!$F$6:$O$100,7,FALSE)&amp;"."&amp;VLOOKUP($D19&amp;"@6",'中間シート（個人）'!$F$6:$O$100,8,FALSE))</f>
      </c>
      <c r="AD19" s="18">
        <f>IF(ISERROR(VLOOKUP($D19&amp;"@7",'中間シート（個人）'!$F$6:$O$100,4,FALSE)&amp;VLOOKUP($D19&amp;"@7",'中間シート（個人）'!$F$6:$O$100,5,FALSE)),"",VLOOKUP($D19&amp;"@7",'中間シート（個人）'!$F$6:$O$100,4,FALSE)&amp;VLOOKUP($D19&amp;"@7",'中間シート（個人）'!$F$6:$O$100,5,FALSE))</f>
      </c>
      <c r="AE19" s="18">
        <f>IF(ISERROR(VLOOKUP($D19&amp;"@7",'中間シート（個人）'!$F$6:$O$100,6,FALSE)&amp;VLOOKUP($D19&amp;"@7",'中間シート（個人）'!$F$6:$O$100,7,FALSE)&amp;"."&amp;VLOOKUP($D19&amp;"@7",'中間シート（個人）'!$F$6:$O$100,8,FALSE)),"",VLOOKUP($D19&amp;"@7",'中間シート（個人）'!$F$6:$O$100,6,FALSE)&amp;VLOOKUP($D19&amp;"@7",'中間シート（個人）'!$F$6:$O$100,7,FALSE)&amp;"."&amp;VLOOKUP($D19&amp;"@7",'中間シート（個人）'!$F$6:$O$100,8,FALSE))</f>
      </c>
      <c r="AF19" s="18">
        <f>IF(ISERROR(VLOOKUP($D19&amp;"@8",'中間シート（個人）'!$F$6:$O$100,4,FALSE)&amp;VLOOKUP($D19&amp;"@8",'中間シート（個人）'!$F$6:$O$100,5,FALSE)),"",VLOOKUP($D19&amp;"@8",'中間シート（個人）'!$F$6:$O$100,4,FALSE)&amp;VLOOKUP($D19&amp;"@8",'中間シート（個人）'!$F$6:$O$100,5,FALSE))</f>
      </c>
      <c r="AG19" s="18">
        <f>IF(ISERROR(VLOOKUP($D19&amp;"@8",'中間シート（個人）'!$F$6:$O$100,6,FALSE)&amp;VLOOKUP($D19&amp;"@8",'中間シート（個人）'!$F$6:$O$100,7,FALSE)&amp;"."&amp;VLOOKUP($D19&amp;"@8",'中間シート（個人）'!$F$6:$O$100,8,FALSE)),"",VLOOKUP($D19&amp;"@8",'中間シート（個人）'!$F$6:$O$100,6,FALSE)&amp;VLOOKUP($D19&amp;"@8",'中間シート（個人）'!$F$6:$O$100,7,FALSE)&amp;"."&amp;VLOOKUP($D19&amp;"@8",'中間シート（個人）'!$F$6:$O$100,8,FALSE))</f>
      </c>
      <c r="AH19" s="18">
        <f>IF(ISERROR(VLOOKUP($D19&amp;"@9",'中間シート（個人）'!$F$6:$O$100,4,FALSE)&amp;VLOOKUP($D19&amp;"@9",'中間シート（個人）'!$F$6:$O$100,5,FALSE)),"",VLOOKUP($D19&amp;"@9",'中間シート（個人）'!$F$6:$O$100,4,FALSE)&amp;VLOOKUP($D19&amp;"@9",'中間シート（個人）'!$F$6:$O$100,5,FALSE))</f>
      </c>
      <c r="AI19" s="18">
        <f>IF(ISERROR(VLOOKUP($D19&amp;"@9",'中間シート（個人）'!$F$6:$O$100,6,FALSE)&amp;VLOOKUP($D19&amp;"@9",'中間シート（個人）'!$F$6:$O$100,7,FALSE)&amp;"."&amp;VLOOKUP($D19&amp;"@9",'中間シート（個人）'!$F$6:$O$100,8,FALSE)),"",VLOOKUP($D19&amp;"@9",'中間シート（個人）'!$F$6:$O$100,6,FALSE)&amp;VLOOKUP($D19&amp;"@9",'中間シート（個人）'!$F$6:$O$100,7,FALSE)&amp;"."&amp;VLOOKUP($D19&amp;"@9",'中間シート（個人）'!$F$6:$O$100,8,FALSE))</f>
      </c>
      <c r="AJ19" s="18">
        <f>IF(ISERROR(VLOOKUP($D19&amp;"@10",'中間シート（個人）'!$F$6:$O$100,4,FALSE)&amp;VLOOKUP($D19&amp;"@10",'中間シート（個人）'!$F$6:$O$100,5,FALSE)),"",VLOOKUP($D19&amp;"@10",'中間シート（個人）'!$F$6:$O$100,4,FALSE)&amp;VLOOKUP($D19&amp;"@10",'中間シート（個人）'!$F$6:$O$100,5,FALSE))</f>
      </c>
      <c r="AK19" s="18">
        <f>IF(ISERROR(VLOOKUP($D19&amp;"@10",'中間シート（個人）'!$F$6:$O$100,6,FALSE)&amp;VLOOKUP($D19&amp;"@10",'中間シート（個人）'!$F$6:$O$100,7,FALSE)&amp;"."&amp;VLOOKUP($D19&amp;"@10",'中間シート（個人）'!$F$6:$O$100,8,FALSE)),"",VLOOKUP($D19&amp;"@10",'中間シート（個人）'!$F$6:$O$100,6,FALSE)&amp;VLOOKUP($D19&amp;"@10",'中間シート（個人）'!$F$6:$O$100,7,FALSE)&amp;"."&amp;VLOOKUP($D19&amp;"@10",'中間シート（個人）'!$F$6:$O$100,8,FALSE))</f>
      </c>
    </row>
    <row r="20" spans="3:37" ht="13.5">
      <c r="C20" s="18">
        <f>IF('中間シート（個人）'!D22="○","",VLOOKUP('個人種目'!F22,'コード一覧'!$A$2:$B$3,2,FALSE))</f>
      </c>
      <c r="D20" s="18">
        <f>IF('中間シート（個人）'!D22="○","",'中間シート（個人）'!C22)</f>
      </c>
      <c r="E20" s="18">
        <f>IF('中間シート（個人）'!D22="○","",ASC('個人種目'!D22&amp;" "&amp;'個人種目'!E22))</f>
      </c>
      <c r="F20" s="18">
        <f>IF('中間シート（個人）'!D22="○","",'個人種目'!G22&amp;IF(LEN('個人種目'!H22)=1,"0"&amp;'個人種目'!H22,'個人種目'!H22)&amp;IF(LEN('個人種目'!I22)=1,"0"&amp;'個人種目'!I22,'個人種目'!I22))</f>
      </c>
      <c r="G20" s="19">
        <f>IF('中間シート（個人）'!D22="○","",VLOOKUP('個人種目'!$J22,'コード一覧'!$C$3:$D$6,2,FALSE))</f>
      </c>
      <c r="H20" s="18">
        <f>IF('中間シート（個人）'!D22="○","",IF('個人種目'!$J22="一般",0,'個人種目'!$K22))</f>
      </c>
      <c r="I20" s="18">
        <f>IF('中間シート（個人）'!D22="○","",'中間シート（個人）'!H22)</f>
      </c>
      <c r="K20" s="18">
        <f>IF('中間シート（個人）'!D22="○","",'個人種目'!$L$1)</f>
      </c>
      <c r="L20" s="18">
        <f>IF('中間シート（個人）'!D22="○","",ASC('申込書_コナミ'!$S$9))</f>
      </c>
      <c r="M20" s="18">
        <f>IF('中間シート（個人）'!D22="○","",'申込書_コナミ'!$E$8)</f>
      </c>
      <c r="Q20" s="18">
        <f>IF('中間シート（個人）'!D22="○","",4)</f>
      </c>
      <c r="R20" s="18">
        <f>IF(ISERROR(VLOOKUP($D20&amp;"@1",'中間シート（個人）'!$F$6:$O$100,4,FALSE)&amp;VLOOKUP($D20&amp;"@1",'中間シート（個人）'!$F$6:$O$100,5,FALSE)),"",VLOOKUP($D20&amp;"@1",'中間シート（個人）'!$F$6:$O$100,4,FALSE)&amp;VLOOKUP($D20&amp;"@1",'中間シート（個人）'!$F$6:$O$100,5,FALSE))</f>
      </c>
      <c r="S20" s="18">
        <f>IF(ISERROR(VLOOKUP($D20&amp;"@1",'中間シート（個人）'!$F$6:$O$100,6,FALSE)&amp;VLOOKUP($D20&amp;"@1",'中間シート（個人）'!$F$6:$O$100,7,FALSE)&amp;"."&amp;VLOOKUP($D20&amp;"@1",'中間シート（個人）'!$F$6:$O$100,8,FALSE)),"",VLOOKUP($D20&amp;"@1",'中間シート（個人）'!$F$6:$O$100,6,FALSE)&amp;VLOOKUP($D20&amp;"@1",'中間シート（個人）'!$F$6:$O$100,7,FALSE)&amp;"."&amp;VLOOKUP($D20&amp;"@1",'中間シート（個人）'!$F$6:$O$100,8,FALSE))</f>
      </c>
      <c r="T20" s="18">
        <f>IF(ISERROR(VLOOKUP($D20&amp;"@2",'中間シート（個人）'!$F$6:$O$100,4,FALSE)&amp;VLOOKUP($D20&amp;"@2",'中間シート（個人）'!$F$6:$O$100,5,FALSE)),"",VLOOKUP($D20&amp;"@2",'中間シート（個人）'!$F$6:$O$100,4,FALSE)&amp;VLOOKUP($D20&amp;"@2",'中間シート（個人）'!$F$6:$O$100,5,FALSE))</f>
      </c>
      <c r="U20" s="18">
        <f>IF(ISERROR(VLOOKUP($D20&amp;"@2",'中間シート（個人）'!$F$6:$O$100,6,FALSE)&amp;VLOOKUP($D20&amp;"@2",'中間シート（個人）'!$F$6:$O$100,7,FALSE)&amp;"."&amp;VLOOKUP($D20&amp;"@2",'中間シート（個人）'!$F$6:$O$100,8,FALSE)),"",VLOOKUP($D20&amp;"@2",'中間シート（個人）'!$F$6:$O$100,6,FALSE)&amp;VLOOKUP($D20&amp;"@2",'中間シート（個人）'!$F$6:$O$100,7,FALSE)&amp;"."&amp;VLOOKUP($D20&amp;"@2",'中間シート（個人）'!$F$6:$O$100,8,FALSE))</f>
      </c>
      <c r="V20" s="18">
        <f>IF(ISERROR(VLOOKUP($D20&amp;"@3",'中間シート（個人）'!$F$6:$O$100,4,FALSE)&amp;VLOOKUP($D20&amp;"@3",'中間シート（個人）'!$F$6:$O$100,5,FALSE)),"",VLOOKUP($D20&amp;"@3",'中間シート（個人）'!$F$6:$O$100,4,FALSE)&amp;VLOOKUP($D20&amp;"@3",'中間シート（個人）'!$F$6:$O$100,5,FALSE))</f>
      </c>
      <c r="W20" s="18">
        <f>IF(ISERROR(VLOOKUP($D20&amp;"@3",'中間シート（個人）'!$F$6:$O$100,6,FALSE)&amp;VLOOKUP($D20&amp;"@3",'中間シート（個人）'!$F$6:$O$100,7,FALSE)&amp;"."&amp;VLOOKUP($D20&amp;"@3",'中間シート（個人）'!$F$6:$O$100,8,FALSE)),"",VLOOKUP($D20&amp;"@3",'中間シート（個人）'!$F$6:$O$100,6,FALSE)&amp;VLOOKUP($D20&amp;"@3",'中間シート（個人）'!$F$6:$O$100,7,FALSE)&amp;"."&amp;VLOOKUP($D20&amp;"@3",'中間シート（個人）'!$F$6:$O$100,8,FALSE))</f>
      </c>
      <c r="X20" s="18">
        <f>IF(ISERROR(VLOOKUP($D20&amp;"@4",'中間シート（個人）'!$F$6:$O$100,4,FALSE)&amp;VLOOKUP($D20&amp;"@4",'中間シート（個人）'!$F$6:$O$100,5,FALSE)),"",VLOOKUP($D20&amp;"@4",'中間シート（個人）'!$F$6:$O$100,4,FALSE)&amp;VLOOKUP($D20&amp;"@4",'中間シート（個人）'!$F$6:$O$100,5,FALSE))</f>
      </c>
      <c r="Y20" s="18">
        <f>IF(ISERROR(VLOOKUP($D20&amp;"@4",'中間シート（個人）'!$F$6:$O$100,6,FALSE)&amp;VLOOKUP($D20&amp;"@4",'中間シート（個人）'!$F$6:$O$100,7,FALSE)&amp;"."&amp;VLOOKUP($D20&amp;"@4",'中間シート（個人）'!$F$6:$O$100,8,FALSE)),"",VLOOKUP($D20&amp;"@4",'中間シート（個人）'!$F$6:$O$100,6,FALSE)&amp;VLOOKUP($D20&amp;"@4",'中間シート（個人）'!$F$6:$O$100,7,FALSE)&amp;"."&amp;VLOOKUP($D20&amp;"@4",'中間シート（個人）'!$F$6:$O$100,8,FALSE))</f>
      </c>
      <c r="Z20" s="18">
        <f>IF(ISERROR(VLOOKUP($D20&amp;"@5",'中間シート（個人）'!$F$6:$O$100,4,FALSE)&amp;VLOOKUP($D20&amp;"@5",'中間シート（個人）'!$F$6:$O$100,5,FALSE)),"",VLOOKUP($D20&amp;"@5",'中間シート（個人）'!$F$6:$O$100,4,FALSE)&amp;VLOOKUP($D20&amp;"@5",'中間シート（個人）'!$F$6:$O$100,5,FALSE))</f>
      </c>
      <c r="AA20" s="18">
        <f>IF(ISERROR(VLOOKUP($D20&amp;"@5",'中間シート（個人）'!$F$6:$O$100,6,FALSE)&amp;VLOOKUP($D20&amp;"@5",'中間シート（個人）'!$F$6:$O$100,7,FALSE)&amp;"."&amp;VLOOKUP($D20&amp;"@5",'中間シート（個人）'!$F$6:$O$100,8,FALSE)),"",VLOOKUP($D20&amp;"@5",'中間シート（個人）'!$F$6:$O$100,6,FALSE)&amp;VLOOKUP($D20&amp;"@5",'中間シート（個人）'!$F$6:$O$100,7,FALSE)&amp;"."&amp;VLOOKUP($D20&amp;"@5",'中間シート（個人）'!$F$6:$O$100,8,FALSE))</f>
      </c>
      <c r="AB20" s="18">
        <f>IF(ISERROR(VLOOKUP($D20&amp;"@6",'中間シート（個人）'!$F$6:$O$100,4,FALSE)&amp;VLOOKUP($D20&amp;"@6",'中間シート（個人）'!$F$6:$O$100,5,FALSE)),"",VLOOKUP($D20&amp;"@6",'中間シート（個人）'!$F$6:$O$100,4,FALSE)&amp;VLOOKUP($D20&amp;"@6",'中間シート（個人）'!$F$6:$O$100,5,FALSE))</f>
      </c>
      <c r="AC20" s="18">
        <f>IF(ISERROR(VLOOKUP($D20&amp;"@6",'中間シート（個人）'!$F$6:$O$100,6,FALSE)&amp;VLOOKUP($D20&amp;"@6",'中間シート（個人）'!$F$6:$O$100,7,FALSE)&amp;"."&amp;VLOOKUP($D20&amp;"@6",'中間シート（個人）'!$F$6:$O$100,8,FALSE)),"",VLOOKUP($D20&amp;"@6",'中間シート（個人）'!$F$6:$O$100,6,FALSE)&amp;VLOOKUP($D20&amp;"@6",'中間シート（個人）'!$F$6:$O$100,7,FALSE)&amp;"."&amp;VLOOKUP($D20&amp;"@6",'中間シート（個人）'!$F$6:$O$100,8,FALSE))</f>
      </c>
      <c r="AD20" s="18">
        <f>IF(ISERROR(VLOOKUP($D20&amp;"@7",'中間シート（個人）'!$F$6:$O$100,4,FALSE)&amp;VLOOKUP($D20&amp;"@7",'中間シート（個人）'!$F$6:$O$100,5,FALSE)),"",VLOOKUP($D20&amp;"@7",'中間シート（個人）'!$F$6:$O$100,4,FALSE)&amp;VLOOKUP($D20&amp;"@7",'中間シート（個人）'!$F$6:$O$100,5,FALSE))</f>
      </c>
      <c r="AE20" s="18">
        <f>IF(ISERROR(VLOOKUP($D20&amp;"@7",'中間シート（個人）'!$F$6:$O$100,6,FALSE)&amp;VLOOKUP($D20&amp;"@7",'中間シート（個人）'!$F$6:$O$100,7,FALSE)&amp;"."&amp;VLOOKUP($D20&amp;"@7",'中間シート（個人）'!$F$6:$O$100,8,FALSE)),"",VLOOKUP($D20&amp;"@7",'中間シート（個人）'!$F$6:$O$100,6,FALSE)&amp;VLOOKUP($D20&amp;"@7",'中間シート（個人）'!$F$6:$O$100,7,FALSE)&amp;"."&amp;VLOOKUP($D20&amp;"@7",'中間シート（個人）'!$F$6:$O$100,8,FALSE))</f>
      </c>
      <c r="AF20" s="18">
        <f>IF(ISERROR(VLOOKUP($D20&amp;"@8",'中間シート（個人）'!$F$6:$O$100,4,FALSE)&amp;VLOOKUP($D20&amp;"@8",'中間シート（個人）'!$F$6:$O$100,5,FALSE)),"",VLOOKUP($D20&amp;"@8",'中間シート（個人）'!$F$6:$O$100,4,FALSE)&amp;VLOOKUP($D20&amp;"@8",'中間シート（個人）'!$F$6:$O$100,5,FALSE))</f>
      </c>
      <c r="AG20" s="18">
        <f>IF(ISERROR(VLOOKUP($D20&amp;"@8",'中間シート（個人）'!$F$6:$O$100,6,FALSE)&amp;VLOOKUP($D20&amp;"@8",'中間シート（個人）'!$F$6:$O$100,7,FALSE)&amp;"."&amp;VLOOKUP($D20&amp;"@8",'中間シート（個人）'!$F$6:$O$100,8,FALSE)),"",VLOOKUP($D20&amp;"@8",'中間シート（個人）'!$F$6:$O$100,6,FALSE)&amp;VLOOKUP($D20&amp;"@8",'中間シート（個人）'!$F$6:$O$100,7,FALSE)&amp;"."&amp;VLOOKUP($D20&amp;"@8",'中間シート（個人）'!$F$6:$O$100,8,FALSE))</f>
      </c>
      <c r="AH20" s="18">
        <f>IF(ISERROR(VLOOKUP($D20&amp;"@9",'中間シート（個人）'!$F$6:$O$100,4,FALSE)&amp;VLOOKUP($D20&amp;"@9",'中間シート（個人）'!$F$6:$O$100,5,FALSE)),"",VLOOKUP($D20&amp;"@9",'中間シート（個人）'!$F$6:$O$100,4,FALSE)&amp;VLOOKUP($D20&amp;"@9",'中間シート（個人）'!$F$6:$O$100,5,FALSE))</f>
      </c>
      <c r="AI20" s="18">
        <f>IF(ISERROR(VLOOKUP($D20&amp;"@9",'中間シート（個人）'!$F$6:$O$100,6,FALSE)&amp;VLOOKUP($D20&amp;"@9",'中間シート（個人）'!$F$6:$O$100,7,FALSE)&amp;"."&amp;VLOOKUP($D20&amp;"@9",'中間シート（個人）'!$F$6:$O$100,8,FALSE)),"",VLOOKUP($D20&amp;"@9",'中間シート（個人）'!$F$6:$O$100,6,FALSE)&amp;VLOOKUP($D20&amp;"@9",'中間シート（個人）'!$F$6:$O$100,7,FALSE)&amp;"."&amp;VLOOKUP($D20&amp;"@9",'中間シート（個人）'!$F$6:$O$100,8,FALSE))</f>
      </c>
      <c r="AJ20" s="18">
        <f>IF(ISERROR(VLOOKUP($D20&amp;"@10",'中間シート（個人）'!$F$6:$O$100,4,FALSE)&amp;VLOOKUP($D20&amp;"@10",'中間シート（個人）'!$F$6:$O$100,5,FALSE)),"",VLOOKUP($D20&amp;"@10",'中間シート（個人）'!$F$6:$O$100,4,FALSE)&amp;VLOOKUP($D20&amp;"@10",'中間シート（個人）'!$F$6:$O$100,5,FALSE))</f>
      </c>
      <c r="AK20" s="18">
        <f>IF(ISERROR(VLOOKUP($D20&amp;"@10",'中間シート（個人）'!$F$6:$O$100,6,FALSE)&amp;VLOOKUP($D20&amp;"@10",'中間シート（個人）'!$F$6:$O$100,7,FALSE)&amp;"."&amp;VLOOKUP($D20&amp;"@10",'中間シート（個人）'!$F$6:$O$100,8,FALSE)),"",VLOOKUP($D20&amp;"@10",'中間シート（個人）'!$F$6:$O$100,6,FALSE)&amp;VLOOKUP($D20&amp;"@10",'中間シート（個人）'!$F$6:$O$100,7,FALSE)&amp;"."&amp;VLOOKUP($D20&amp;"@10",'中間シート（個人）'!$F$6:$O$100,8,FALSE))</f>
      </c>
    </row>
    <row r="21" spans="3:37" ht="13.5">
      <c r="C21" s="18">
        <f>IF('中間シート（個人）'!D23="○","",VLOOKUP('個人種目'!F23,'コード一覧'!$A$2:$B$3,2,FALSE))</f>
      </c>
      <c r="D21" s="18">
        <f>IF('中間シート（個人）'!D23="○","",'中間シート（個人）'!C23)</f>
      </c>
      <c r="E21" s="18">
        <f>IF('中間シート（個人）'!D23="○","",ASC('個人種目'!D23&amp;" "&amp;'個人種目'!E23))</f>
      </c>
      <c r="F21" s="18">
        <f>IF('中間シート（個人）'!D23="○","",'個人種目'!G23&amp;IF(LEN('個人種目'!H23)=1,"0"&amp;'個人種目'!H23,'個人種目'!H23)&amp;IF(LEN('個人種目'!I23)=1,"0"&amp;'個人種目'!I23,'個人種目'!I23))</f>
      </c>
      <c r="G21" s="19">
        <f>IF('中間シート（個人）'!D23="○","",VLOOKUP('個人種目'!$J23,'コード一覧'!$C$3:$D$6,2,FALSE))</f>
      </c>
      <c r="H21" s="18">
        <f>IF('中間シート（個人）'!D23="○","",IF('個人種目'!$J23="一般",0,'個人種目'!$K23))</f>
      </c>
      <c r="I21" s="18">
        <f>IF('中間シート（個人）'!D23="○","",'中間シート（個人）'!H23)</f>
      </c>
      <c r="K21" s="18">
        <f>IF('中間シート（個人）'!D23="○","",'個人種目'!$L$1)</f>
      </c>
      <c r="L21" s="18">
        <f>IF('中間シート（個人）'!D23="○","",ASC('申込書_コナミ'!$S$9))</f>
      </c>
      <c r="M21" s="18">
        <f>IF('中間シート（個人）'!D23="○","",'申込書_コナミ'!$E$8)</f>
      </c>
      <c r="Q21" s="18">
        <f>IF('中間シート（個人）'!D23="○","",4)</f>
      </c>
      <c r="R21" s="18">
        <f>IF(ISERROR(VLOOKUP($D21&amp;"@1",'中間シート（個人）'!$F$6:$O$100,4,FALSE)&amp;VLOOKUP($D21&amp;"@1",'中間シート（個人）'!$F$6:$O$100,5,FALSE)),"",VLOOKUP($D21&amp;"@1",'中間シート（個人）'!$F$6:$O$100,4,FALSE)&amp;VLOOKUP($D21&amp;"@1",'中間シート（個人）'!$F$6:$O$100,5,FALSE))</f>
      </c>
      <c r="S21" s="18">
        <f>IF(ISERROR(VLOOKUP($D21&amp;"@1",'中間シート（個人）'!$F$6:$O$100,6,FALSE)&amp;VLOOKUP($D21&amp;"@1",'中間シート（個人）'!$F$6:$O$100,7,FALSE)&amp;"."&amp;VLOOKUP($D21&amp;"@1",'中間シート（個人）'!$F$6:$O$100,8,FALSE)),"",VLOOKUP($D21&amp;"@1",'中間シート（個人）'!$F$6:$O$100,6,FALSE)&amp;VLOOKUP($D21&amp;"@1",'中間シート（個人）'!$F$6:$O$100,7,FALSE)&amp;"."&amp;VLOOKUP($D21&amp;"@1",'中間シート（個人）'!$F$6:$O$100,8,FALSE))</f>
      </c>
      <c r="T21" s="18">
        <f>IF(ISERROR(VLOOKUP($D21&amp;"@2",'中間シート（個人）'!$F$6:$O$100,4,FALSE)&amp;VLOOKUP($D21&amp;"@2",'中間シート（個人）'!$F$6:$O$100,5,FALSE)),"",VLOOKUP($D21&amp;"@2",'中間シート（個人）'!$F$6:$O$100,4,FALSE)&amp;VLOOKUP($D21&amp;"@2",'中間シート（個人）'!$F$6:$O$100,5,FALSE))</f>
      </c>
      <c r="U21" s="18">
        <f>IF(ISERROR(VLOOKUP($D21&amp;"@2",'中間シート（個人）'!$F$6:$O$100,6,FALSE)&amp;VLOOKUP($D21&amp;"@2",'中間シート（個人）'!$F$6:$O$100,7,FALSE)&amp;"."&amp;VLOOKUP($D21&amp;"@2",'中間シート（個人）'!$F$6:$O$100,8,FALSE)),"",VLOOKUP($D21&amp;"@2",'中間シート（個人）'!$F$6:$O$100,6,FALSE)&amp;VLOOKUP($D21&amp;"@2",'中間シート（個人）'!$F$6:$O$100,7,FALSE)&amp;"."&amp;VLOOKUP($D21&amp;"@2",'中間シート（個人）'!$F$6:$O$100,8,FALSE))</f>
      </c>
      <c r="V21" s="18">
        <f>IF(ISERROR(VLOOKUP($D21&amp;"@3",'中間シート（個人）'!$F$6:$O$100,4,FALSE)&amp;VLOOKUP($D21&amp;"@3",'中間シート（個人）'!$F$6:$O$100,5,FALSE)),"",VLOOKUP($D21&amp;"@3",'中間シート（個人）'!$F$6:$O$100,4,FALSE)&amp;VLOOKUP($D21&amp;"@3",'中間シート（個人）'!$F$6:$O$100,5,FALSE))</f>
      </c>
      <c r="W21" s="18">
        <f>IF(ISERROR(VLOOKUP($D21&amp;"@3",'中間シート（個人）'!$F$6:$O$100,6,FALSE)&amp;VLOOKUP($D21&amp;"@3",'中間シート（個人）'!$F$6:$O$100,7,FALSE)&amp;"."&amp;VLOOKUP($D21&amp;"@3",'中間シート（個人）'!$F$6:$O$100,8,FALSE)),"",VLOOKUP($D21&amp;"@3",'中間シート（個人）'!$F$6:$O$100,6,FALSE)&amp;VLOOKUP($D21&amp;"@3",'中間シート（個人）'!$F$6:$O$100,7,FALSE)&amp;"."&amp;VLOOKUP($D21&amp;"@3",'中間シート（個人）'!$F$6:$O$100,8,FALSE))</f>
      </c>
      <c r="X21" s="18">
        <f>IF(ISERROR(VLOOKUP($D21&amp;"@4",'中間シート（個人）'!$F$6:$O$100,4,FALSE)&amp;VLOOKUP($D21&amp;"@4",'中間シート（個人）'!$F$6:$O$100,5,FALSE)),"",VLOOKUP($D21&amp;"@4",'中間シート（個人）'!$F$6:$O$100,4,FALSE)&amp;VLOOKUP($D21&amp;"@4",'中間シート（個人）'!$F$6:$O$100,5,FALSE))</f>
      </c>
      <c r="Y21" s="18">
        <f>IF(ISERROR(VLOOKUP($D21&amp;"@4",'中間シート（個人）'!$F$6:$O$100,6,FALSE)&amp;VLOOKUP($D21&amp;"@4",'中間シート（個人）'!$F$6:$O$100,7,FALSE)&amp;"."&amp;VLOOKUP($D21&amp;"@4",'中間シート（個人）'!$F$6:$O$100,8,FALSE)),"",VLOOKUP($D21&amp;"@4",'中間シート（個人）'!$F$6:$O$100,6,FALSE)&amp;VLOOKUP($D21&amp;"@4",'中間シート（個人）'!$F$6:$O$100,7,FALSE)&amp;"."&amp;VLOOKUP($D21&amp;"@4",'中間シート（個人）'!$F$6:$O$100,8,FALSE))</f>
      </c>
      <c r="Z21" s="18">
        <f>IF(ISERROR(VLOOKUP($D21&amp;"@5",'中間シート（個人）'!$F$6:$O$100,4,FALSE)&amp;VLOOKUP($D21&amp;"@5",'中間シート（個人）'!$F$6:$O$100,5,FALSE)),"",VLOOKUP($D21&amp;"@5",'中間シート（個人）'!$F$6:$O$100,4,FALSE)&amp;VLOOKUP($D21&amp;"@5",'中間シート（個人）'!$F$6:$O$100,5,FALSE))</f>
      </c>
      <c r="AA21" s="18">
        <f>IF(ISERROR(VLOOKUP($D21&amp;"@5",'中間シート（個人）'!$F$6:$O$100,6,FALSE)&amp;VLOOKUP($D21&amp;"@5",'中間シート（個人）'!$F$6:$O$100,7,FALSE)&amp;"."&amp;VLOOKUP($D21&amp;"@5",'中間シート（個人）'!$F$6:$O$100,8,FALSE)),"",VLOOKUP($D21&amp;"@5",'中間シート（個人）'!$F$6:$O$100,6,FALSE)&amp;VLOOKUP($D21&amp;"@5",'中間シート（個人）'!$F$6:$O$100,7,FALSE)&amp;"."&amp;VLOOKUP($D21&amp;"@5",'中間シート（個人）'!$F$6:$O$100,8,FALSE))</f>
      </c>
      <c r="AB21" s="18">
        <f>IF(ISERROR(VLOOKUP($D21&amp;"@6",'中間シート（個人）'!$F$6:$O$100,4,FALSE)&amp;VLOOKUP($D21&amp;"@6",'中間シート（個人）'!$F$6:$O$100,5,FALSE)),"",VLOOKUP($D21&amp;"@6",'中間シート（個人）'!$F$6:$O$100,4,FALSE)&amp;VLOOKUP($D21&amp;"@6",'中間シート（個人）'!$F$6:$O$100,5,FALSE))</f>
      </c>
      <c r="AC21" s="18">
        <f>IF(ISERROR(VLOOKUP($D21&amp;"@6",'中間シート（個人）'!$F$6:$O$100,6,FALSE)&amp;VLOOKUP($D21&amp;"@6",'中間シート（個人）'!$F$6:$O$100,7,FALSE)&amp;"."&amp;VLOOKUP($D21&amp;"@6",'中間シート（個人）'!$F$6:$O$100,8,FALSE)),"",VLOOKUP($D21&amp;"@6",'中間シート（個人）'!$F$6:$O$100,6,FALSE)&amp;VLOOKUP($D21&amp;"@6",'中間シート（個人）'!$F$6:$O$100,7,FALSE)&amp;"."&amp;VLOOKUP($D21&amp;"@6",'中間シート（個人）'!$F$6:$O$100,8,FALSE))</f>
      </c>
      <c r="AD21" s="18">
        <f>IF(ISERROR(VLOOKUP($D21&amp;"@7",'中間シート（個人）'!$F$6:$O$100,4,FALSE)&amp;VLOOKUP($D21&amp;"@7",'中間シート（個人）'!$F$6:$O$100,5,FALSE)),"",VLOOKUP($D21&amp;"@7",'中間シート（個人）'!$F$6:$O$100,4,FALSE)&amp;VLOOKUP($D21&amp;"@7",'中間シート（個人）'!$F$6:$O$100,5,FALSE))</f>
      </c>
      <c r="AE21" s="18">
        <f>IF(ISERROR(VLOOKUP($D21&amp;"@7",'中間シート（個人）'!$F$6:$O$100,6,FALSE)&amp;VLOOKUP($D21&amp;"@7",'中間シート（個人）'!$F$6:$O$100,7,FALSE)&amp;"."&amp;VLOOKUP($D21&amp;"@7",'中間シート（個人）'!$F$6:$O$100,8,FALSE)),"",VLOOKUP($D21&amp;"@7",'中間シート（個人）'!$F$6:$O$100,6,FALSE)&amp;VLOOKUP($D21&amp;"@7",'中間シート（個人）'!$F$6:$O$100,7,FALSE)&amp;"."&amp;VLOOKUP($D21&amp;"@7",'中間シート（個人）'!$F$6:$O$100,8,FALSE))</f>
      </c>
      <c r="AF21" s="18">
        <f>IF(ISERROR(VLOOKUP($D21&amp;"@8",'中間シート（個人）'!$F$6:$O$100,4,FALSE)&amp;VLOOKUP($D21&amp;"@8",'中間シート（個人）'!$F$6:$O$100,5,FALSE)),"",VLOOKUP($D21&amp;"@8",'中間シート（個人）'!$F$6:$O$100,4,FALSE)&amp;VLOOKUP($D21&amp;"@8",'中間シート（個人）'!$F$6:$O$100,5,FALSE))</f>
      </c>
      <c r="AG21" s="18">
        <f>IF(ISERROR(VLOOKUP($D21&amp;"@8",'中間シート（個人）'!$F$6:$O$100,6,FALSE)&amp;VLOOKUP($D21&amp;"@8",'中間シート（個人）'!$F$6:$O$100,7,FALSE)&amp;"."&amp;VLOOKUP($D21&amp;"@8",'中間シート（個人）'!$F$6:$O$100,8,FALSE)),"",VLOOKUP($D21&amp;"@8",'中間シート（個人）'!$F$6:$O$100,6,FALSE)&amp;VLOOKUP($D21&amp;"@8",'中間シート（個人）'!$F$6:$O$100,7,FALSE)&amp;"."&amp;VLOOKUP($D21&amp;"@8",'中間シート（個人）'!$F$6:$O$100,8,FALSE))</f>
      </c>
      <c r="AH21" s="18">
        <f>IF(ISERROR(VLOOKUP($D21&amp;"@9",'中間シート（個人）'!$F$6:$O$100,4,FALSE)&amp;VLOOKUP($D21&amp;"@9",'中間シート（個人）'!$F$6:$O$100,5,FALSE)),"",VLOOKUP($D21&amp;"@9",'中間シート（個人）'!$F$6:$O$100,4,FALSE)&amp;VLOOKUP($D21&amp;"@9",'中間シート（個人）'!$F$6:$O$100,5,FALSE))</f>
      </c>
      <c r="AI21" s="18">
        <f>IF(ISERROR(VLOOKUP($D21&amp;"@9",'中間シート（個人）'!$F$6:$O$100,6,FALSE)&amp;VLOOKUP($D21&amp;"@9",'中間シート（個人）'!$F$6:$O$100,7,FALSE)&amp;"."&amp;VLOOKUP($D21&amp;"@9",'中間シート（個人）'!$F$6:$O$100,8,FALSE)),"",VLOOKUP($D21&amp;"@9",'中間シート（個人）'!$F$6:$O$100,6,FALSE)&amp;VLOOKUP($D21&amp;"@9",'中間シート（個人）'!$F$6:$O$100,7,FALSE)&amp;"."&amp;VLOOKUP($D21&amp;"@9",'中間シート（個人）'!$F$6:$O$100,8,FALSE))</f>
      </c>
      <c r="AJ21" s="18">
        <f>IF(ISERROR(VLOOKUP($D21&amp;"@10",'中間シート（個人）'!$F$6:$O$100,4,FALSE)&amp;VLOOKUP($D21&amp;"@10",'中間シート（個人）'!$F$6:$O$100,5,FALSE)),"",VLOOKUP($D21&amp;"@10",'中間シート（個人）'!$F$6:$O$100,4,FALSE)&amp;VLOOKUP($D21&amp;"@10",'中間シート（個人）'!$F$6:$O$100,5,FALSE))</f>
      </c>
      <c r="AK21" s="18">
        <f>IF(ISERROR(VLOOKUP($D21&amp;"@10",'中間シート（個人）'!$F$6:$O$100,6,FALSE)&amp;VLOOKUP($D21&amp;"@10",'中間シート（個人）'!$F$6:$O$100,7,FALSE)&amp;"."&amp;VLOOKUP($D21&amp;"@10",'中間シート（個人）'!$F$6:$O$100,8,FALSE)),"",VLOOKUP($D21&amp;"@10",'中間シート（個人）'!$F$6:$O$100,6,FALSE)&amp;VLOOKUP($D21&amp;"@10",'中間シート（個人）'!$F$6:$O$100,7,FALSE)&amp;"."&amp;VLOOKUP($D21&amp;"@10",'中間シート（個人）'!$F$6:$O$100,8,FALSE))</f>
      </c>
    </row>
    <row r="22" spans="3:37" ht="13.5">
      <c r="C22" s="18">
        <f>IF('中間シート（個人）'!D24="○","",VLOOKUP('個人種目'!F24,'コード一覧'!$A$2:$B$3,2,FALSE))</f>
      </c>
      <c r="D22" s="18">
        <f>IF('中間シート（個人）'!D24="○","",'中間シート（個人）'!C24)</f>
      </c>
      <c r="E22" s="18">
        <f>IF('中間シート（個人）'!D24="○","",ASC('個人種目'!D24&amp;" "&amp;'個人種目'!E24))</f>
      </c>
      <c r="F22" s="18">
        <f>IF('中間シート（個人）'!D24="○","",'個人種目'!G24&amp;IF(LEN('個人種目'!H24)=1,"0"&amp;'個人種目'!H24,'個人種目'!H24)&amp;IF(LEN('個人種目'!I24)=1,"0"&amp;'個人種目'!I24,'個人種目'!I24))</f>
      </c>
      <c r="G22" s="19">
        <f>IF('中間シート（個人）'!D24="○","",VLOOKUP('個人種目'!$J24,'コード一覧'!$C$3:$D$6,2,FALSE))</f>
      </c>
      <c r="H22" s="18">
        <f>IF('中間シート（個人）'!D24="○","",IF('個人種目'!$J24="一般",0,'個人種目'!$K24))</f>
      </c>
      <c r="I22" s="18">
        <f>IF('中間シート（個人）'!D24="○","",'中間シート（個人）'!H24)</f>
      </c>
      <c r="K22" s="18">
        <f>IF('中間シート（個人）'!D24="○","",'個人種目'!$L$1)</f>
      </c>
      <c r="L22" s="18">
        <f>IF('中間シート（個人）'!D24="○","",ASC('申込書_コナミ'!$S$9))</f>
      </c>
      <c r="M22" s="18">
        <f>IF('中間シート（個人）'!D24="○","",'申込書_コナミ'!$E$8)</f>
      </c>
      <c r="Q22" s="18">
        <f>IF('中間シート（個人）'!D24="○","",4)</f>
      </c>
      <c r="R22" s="18">
        <f>IF(ISERROR(VLOOKUP($D22&amp;"@1",'中間シート（個人）'!$F$6:$O$100,4,FALSE)&amp;VLOOKUP($D22&amp;"@1",'中間シート（個人）'!$F$6:$O$100,5,FALSE)),"",VLOOKUP($D22&amp;"@1",'中間シート（個人）'!$F$6:$O$100,4,FALSE)&amp;VLOOKUP($D22&amp;"@1",'中間シート（個人）'!$F$6:$O$100,5,FALSE))</f>
      </c>
      <c r="S22" s="18">
        <f>IF(ISERROR(VLOOKUP($D22&amp;"@1",'中間シート（個人）'!$F$6:$O$100,6,FALSE)&amp;VLOOKUP($D22&amp;"@1",'中間シート（個人）'!$F$6:$O$100,7,FALSE)&amp;"."&amp;VLOOKUP($D22&amp;"@1",'中間シート（個人）'!$F$6:$O$100,8,FALSE)),"",VLOOKUP($D22&amp;"@1",'中間シート（個人）'!$F$6:$O$100,6,FALSE)&amp;VLOOKUP($D22&amp;"@1",'中間シート（個人）'!$F$6:$O$100,7,FALSE)&amp;"."&amp;VLOOKUP($D22&amp;"@1",'中間シート（個人）'!$F$6:$O$100,8,FALSE))</f>
      </c>
      <c r="T22" s="18">
        <f>IF(ISERROR(VLOOKUP($D22&amp;"@2",'中間シート（個人）'!$F$6:$O$100,4,FALSE)&amp;VLOOKUP($D22&amp;"@2",'中間シート（個人）'!$F$6:$O$100,5,FALSE)),"",VLOOKUP($D22&amp;"@2",'中間シート（個人）'!$F$6:$O$100,4,FALSE)&amp;VLOOKUP($D22&amp;"@2",'中間シート（個人）'!$F$6:$O$100,5,FALSE))</f>
      </c>
      <c r="U22" s="18">
        <f>IF(ISERROR(VLOOKUP($D22&amp;"@2",'中間シート（個人）'!$F$6:$O$100,6,FALSE)&amp;VLOOKUP($D22&amp;"@2",'中間シート（個人）'!$F$6:$O$100,7,FALSE)&amp;"."&amp;VLOOKUP($D22&amp;"@2",'中間シート（個人）'!$F$6:$O$100,8,FALSE)),"",VLOOKUP($D22&amp;"@2",'中間シート（個人）'!$F$6:$O$100,6,FALSE)&amp;VLOOKUP($D22&amp;"@2",'中間シート（個人）'!$F$6:$O$100,7,FALSE)&amp;"."&amp;VLOOKUP($D22&amp;"@2",'中間シート（個人）'!$F$6:$O$100,8,FALSE))</f>
      </c>
      <c r="V22" s="18">
        <f>IF(ISERROR(VLOOKUP($D22&amp;"@3",'中間シート（個人）'!$F$6:$O$100,4,FALSE)&amp;VLOOKUP($D22&amp;"@3",'中間シート（個人）'!$F$6:$O$100,5,FALSE)),"",VLOOKUP($D22&amp;"@3",'中間シート（個人）'!$F$6:$O$100,4,FALSE)&amp;VLOOKUP($D22&amp;"@3",'中間シート（個人）'!$F$6:$O$100,5,FALSE))</f>
      </c>
      <c r="W22" s="18">
        <f>IF(ISERROR(VLOOKUP($D22&amp;"@3",'中間シート（個人）'!$F$6:$O$100,6,FALSE)&amp;VLOOKUP($D22&amp;"@3",'中間シート（個人）'!$F$6:$O$100,7,FALSE)&amp;"."&amp;VLOOKUP($D22&amp;"@3",'中間シート（個人）'!$F$6:$O$100,8,FALSE)),"",VLOOKUP($D22&amp;"@3",'中間シート（個人）'!$F$6:$O$100,6,FALSE)&amp;VLOOKUP($D22&amp;"@3",'中間シート（個人）'!$F$6:$O$100,7,FALSE)&amp;"."&amp;VLOOKUP($D22&amp;"@3",'中間シート（個人）'!$F$6:$O$100,8,FALSE))</f>
      </c>
      <c r="X22" s="18">
        <f>IF(ISERROR(VLOOKUP($D22&amp;"@4",'中間シート（個人）'!$F$6:$O$100,4,FALSE)&amp;VLOOKUP($D22&amp;"@4",'中間シート（個人）'!$F$6:$O$100,5,FALSE)),"",VLOOKUP($D22&amp;"@4",'中間シート（個人）'!$F$6:$O$100,4,FALSE)&amp;VLOOKUP($D22&amp;"@4",'中間シート（個人）'!$F$6:$O$100,5,FALSE))</f>
      </c>
      <c r="Y22" s="18">
        <f>IF(ISERROR(VLOOKUP($D22&amp;"@4",'中間シート（個人）'!$F$6:$O$100,6,FALSE)&amp;VLOOKUP($D22&amp;"@4",'中間シート（個人）'!$F$6:$O$100,7,FALSE)&amp;"."&amp;VLOOKUP($D22&amp;"@4",'中間シート（個人）'!$F$6:$O$100,8,FALSE)),"",VLOOKUP($D22&amp;"@4",'中間シート（個人）'!$F$6:$O$100,6,FALSE)&amp;VLOOKUP($D22&amp;"@4",'中間シート（個人）'!$F$6:$O$100,7,FALSE)&amp;"."&amp;VLOOKUP($D22&amp;"@4",'中間シート（個人）'!$F$6:$O$100,8,FALSE))</f>
      </c>
      <c r="Z22" s="18">
        <f>IF(ISERROR(VLOOKUP($D22&amp;"@5",'中間シート（個人）'!$F$6:$O$100,4,FALSE)&amp;VLOOKUP($D22&amp;"@5",'中間シート（個人）'!$F$6:$O$100,5,FALSE)),"",VLOOKUP($D22&amp;"@5",'中間シート（個人）'!$F$6:$O$100,4,FALSE)&amp;VLOOKUP($D22&amp;"@5",'中間シート（個人）'!$F$6:$O$100,5,FALSE))</f>
      </c>
      <c r="AA22" s="18">
        <f>IF(ISERROR(VLOOKUP($D22&amp;"@5",'中間シート（個人）'!$F$6:$O$100,6,FALSE)&amp;VLOOKUP($D22&amp;"@5",'中間シート（個人）'!$F$6:$O$100,7,FALSE)&amp;"."&amp;VLOOKUP($D22&amp;"@5",'中間シート（個人）'!$F$6:$O$100,8,FALSE)),"",VLOOKUP($D22&amp;"@5",'中間シート（個人）'!$F$6:$O$100,6,FALSE)&amp;VLOOKUP($D22&amp;"@5",'中間シート（個人）'!$F$6:$O$100,7,FALSE)&amp;"."&amp;VLOOKUP($D22&amp;"@5",'中間シート（個人）'!$F$6:$O$100,8,FALSE))</f>
      </c>
      <c r="AB22" s="18">
        <f>IF(ISERROR(VLOOKUP($D22&amp;"@6",'中間シート（個人）'!$F$6:$O$100,4,FALSE)&amp;VLOOKUP($D22&amp;"@6",'中間シート（個人）'!$F$6:$O$100,5,FALSE)),"",VLOOKUP($D22&amp;"@6",'中間シート（個人）'!$F$6:$O$100,4,FALSE)&amp;VLOOKUP($D22&amp;"@6",'中間シート（個人）'!$F$6:$O$100,5,FALSE))</f>
      </c>
      <c r="AC22" s="18">
        <f>IF(ISERROR(VLOOKUP($D22&amp;"@6",'中間シート（個人）'!$F$6:$O$100,6,FALSE)&amp;VLOOKUP($D22&amp;"@6",'中間シート（個人）'!$F$6:$O$100,7,FALSE)&amp;"."&amp;VLOOKUP($D22&amp;"@6",'中間シート（個人）'!$F$6:$O$100,8,FALSE)),"",VLOOKUP($D22&amp;"@6",'中間シート（個人）'!$F$6:$O$100,6,FALSE)&amp;VLOOKUP($D22&amp;"@6",'中間シート（個人）'!$F$6:$O$100,7,FALSE)&amp;"."&amp;VLOOKUP($D22&amp;"@6",'中間シート（個人）'!$F$6:$O$100,8,FALSE))</f>
      </c>
      <c r="AD22" s="18">
        <f>IF(ISERROR(VLOOKUP($D22&amp;"@7",'中間シート（個人）'!$F$6:$O$100,4,FALSE)&amp;VLOOKUP($D22&amp;"@7",'中間シート（個人）'!$F$6:$O$100,5,FALSE)),"",VLOOKUP($D22&amp;"@7",'中間シート（個人）'!$F$6:$O$100,4,FALSE)&amp;VLOOKUP($D22&amp;"@7",'中間シート（個人）'!$F$6:$O$100,5,FALSE))</f>
      </c>
      <c r="AE22" s="18">
        <f>IF(ISERROR(VLOOKUP($D22&amp;"@7",'中間シート（個人）'!$F$6:$O$100,6,FALSE)&amp;VLOOKUP($D22&amp;"@7",'中間シート（個人）'!$F$6:$O$100,7,FALSE)&amp;"."&amp;VLOOKUP($D22&amp;"@7",'中間シート（個人）'!$F$6:$O$100,8,FALSE)),"",VLOOKUP($D22&amp;"@7",'中間シート（個人）'!$F$6:$O$100,6,FALSE)&amp;VLOOKUP($D22&amp;"@7",'中間シート（個人）'!$F$6:$O$100,7,FALSE)&amp;"."&amp;VLOOKUP($D22&amp;"@7",'中間シート（個人）'!$F$6:$O$100,8,FALSE))</f>
      </c>
      <c r="AF22" s="18">
        <f>IF(ISERROR(VLOOKUP($D22&amp;"@8",'中間シート（個人）'!$F$6:$O$100,4,FALSE)&amp;VLOOKUP($D22&amp;"@8",'中間シート（個人）'!$F$6:$O$100,5,FALSE)),"",VLOOKUP($D22&amp;"@8",'中間シート（個人）'!$F$6:$O$100,4,FALSE)&amp;VLOOKUP($D22&amp;"@8",'中間シート（個人）'!$F$6:$O$100,5,FALSE))</f>
      </c>
      <c r="AG22" s="18">
        <f>IF(ISERROR(VLOOKUP($D22&amp;"@8",'中間シート（個人）'!$F$6:$O$100,6,FALSE)&amp;VLOOKUP($D22&amp;"@8",'中間シート（個人）'!$F$6:$O$100,7,FALSE)&amp;"."&amp;VLOOKUP($D22&amp;"@8",'中間シート（個人）'!$F$6:$O$100,8,FALSE)),"",VLOOKUP($D22&amp;"@8",'中間シート（個人）'!$F$6:$O$100,6,FALSE)&amp;VLOOKUP($D22&amp;"@8",'中間シート（個人）'!$F$6:$O$100,7,FALSE)&amp;"."&amp;VLOOKUP($D22&amp;"@8",'中間シート（個人）'!$F$6:$O$100,8,FALSE))</f>
      </c>
      <c r="AH22" s="18">
        <f>IF(ISERROR(VLOOKUP($D22&amp;"@9",'中間シート（個人）'!$F$6:$O$100,4,FALSE)&amp;VLOOKUP($D22&amp;"@9",'中間シート（個人）'!$F$6:$O$100,5,FALSE)),"",VLOOKUP($D22&amp;"@9",'中間シート（個人）'!$F$6:$O$100,4,FALSE)&amp;VLOOKUP($D22&amp;"@9",'中間シート（個人）'!$F$6:$O$100,5,FALSE))</f>
      </c>
      <c r="AI22" s="18">
        <f>IF(ISERROR(VLOOKUP($D22&amp;"@9",'中間シート（個人）'!$F$6:$O$100,6,FALSE)&amp;VLOOKUP($D22&amp;"@9",'中間シート（個人）'!$F$6:$O$100,7,FALSE)&amp;"."&amp;VLOOKUP($D22&amp;"@9",'中間シート（個人）'!$F$6:$O$100,8,FALSE)),"",VLOOKUP($D22&amp;"@9",'中間シート（個人）'!$F$6:$O$100,6,FALSE)&amp;VLOOKUP($D22&amp;"@9",'中間シート（個人）'!$F$6:$O$100,7,FALSE)&amp;"."&amp;VLOOKUP($D22&amp;"@9",'中間シート（個人）'!$F$6:$O$100,8,FALSE))</f>
      </c>
      <c r="AJ22" s="18">
        <f>IF(ISERROR(VLOOKUP($D22&amp;"@10",'中間シート（個人）'!$F$6:$O$100,4,FALSE)&amp;VLOOKUP($D22&amp;"@10",'中間シート（個人）'!$F$6:$O$100,5,FALSE)),"",VLOOKUP($D22&amp;"@10",'中間シート（個人）'!$F$6:$O$100,4,FALSE)&amp;VLOOKUP($D22&amp;"@10",'中間シート（個人）'!$F$6:$O$100,5,FALSE))</f>
      </c>
      <c r="AK22" s="18">
        <f>IF(ISERROR(VLOOKUP($D22&amp;"@10",'中間シート（個人）'!$F$6:$O$100,6,FALSE)&amp;VLOOKUP($D22&amp;"@10",'中間シート（個人）'!$F$6:$O$100,7,FALSE)&amp;"."&amp;VLOOKUP($D22&amp;"@10",'中間シート（個人）'!$F$6:$O$100,8,FALSE)),"",VLOOKUP($D22&amp;"@10",'中間シート（個人）'!$F$6:$O$100,6,FALSE)&amp;VLOOKUP($D22&amp;"@10",'中間シート（個人）'!$F$6:$O$100,7,FALSE)&amp;"."&amp;VLOOKUP($D22&amp;"@10",'中間シート（個人）'!$F$6:$O$100,8,FALSE))</f>
      </c>
    </row>
    <row r="23" spans="3:37" ht="13.5">
      <c r="C23" s="18">
        <f>IF('中間シート（個人）'!D25="○","",VLOOKUP('個人種目'!F25,'コード一覧'!$A$2:$B$3,2,FALSE))</f>
      </c>
      <c r="D23" s="18">
        <f>IF('中間シート（個人）'!D25="○","",'中間シート（個人）'!C25)</f>
      </c>
      <c r="E23" s="18">
        <f>IF('中間シート（個人）'!D25="○","",ASC('個人種目'!D25&amp;" "&amp;'個人種目'!E25))</f>
      </c>
      <c r="F23" s="18">
        <f>IF('中間シート（個人）'!D25="○","",'個人種目'!G25&amp;IF(LEN('個人種目'!H25)=1,"0"&amp;'個人種目'!H25,'個人種目'!H25)&amp;IF(LEN('個人種目'!I25)=1,"0"&amp;'個人種目'!I25,'個人種目'!I25))</f>
      </c>
      <c r="G23" s="19">
        <f>IF('中間シート（個人）'!D25="○","",VLOOKUP('個人種目'!$J25,'コード一覧'!$C$3:$D$6,2,FALSE))</f>
      </c>
      <c r="H23" s="18">
        <f>IF('中間シート（個人）'!D25="○","",IF('個人種目'!$J25="一般",0,'個人種目'!$K25))</f>
      </c>
      <c r="I23" s="18">
        <f>IF('中間シート（個人）'!D25="○","",'中間シート（個人）'!H25)</f>
      </c>
      <c r="K23" s="18">
        <f>IF('中間シート（個人）'!D25="○","",'個人種目'!$L$1)</f>
      </c>
      <c r="L23" s="18">
        <f>IF('中間シート（個人）'!D25="○","",ASC('申込書_コナミ'!$S$9))</f>
      </c>
      <c r="M23" s="18">
        <f>IF('中間シート（個人）'!D25="○","",'申込書_コナミ'!$E$8)</f>
      </c>
      <c r="Q23" s="18">
        <f>IF('中間シート（個人）'!D25="○","",4)</f>
      </c>
      <c r="R23" s="18">
        <f>IF(ISERROR(VLOOKUP($D23&amp;"@1",'中間シート（個人）'!$F$6:$O$100,4,FALSE)&amp;VLOOKUP($D23&amp;"@1",'中間シート（個人）'!$F$6:$O$100,5,FALSE)),"",VLOOKUP($D23&amp;"@1",'中間シート（個人）'!$F$6:$O$100,4,FALSE)&amp;VLOOKUP($D23&amp;"@1",'中間シート（個人）'!$F$6:$O$100,5,FALSE))</f>
      </c>
      <c r="S23" s="18">
        <f>IF(ISERROR(VLOOKUP($D23&amp;"@1",'中間シート（個人）'!$F$6:$O$100,6,FALSE)&amp;VLOOKUP($D23&amp;"@1",'中間シート（個人）'!$F$6:$O$100,7,FALSE)&amp;"."&amp;VLOOKUP($D23&amp;"@1",'中間シート（個人）'!$F$6:$O$100,8,FALSE)),"",VLOOKUP($D23&amp;"@1",'中間シート（個人）'!$F$6:$O$100,6,FALSE)&amp;VLOOKUP($D23&amp;"@1",'中間シート（個人）'!$F$6:$O$100,7,FALSE)&amp;"."&amp;VLOOKUP($D23&amp;"@1",'中間シート（個人）'!$F$6:$O$100,8,FALSE))</f>
      </c>
      <c r="T23" s="18">
        <f>IF(ISERROR(VLOOKUP($D23&amp;"@2",'中間シート（個人）'!$F$6:$O$100,4,FALSE)&amp;VLOOKUP($D23&amp;"@2",'中間シート（個人）'!$F$6:$O$100,5,FALSE)),"",VLOOKUP($D23&amp;"@2",'中間シート（個人）'!$F$6:$O$100,4,FALSE)&amp;VLOOKUP($D23&amp;"@2",'中間シート（個人）'!$F$6:$O$100,5,FALSE))</f>
      </c>
      <c r="U23" s="18">
        <f>IF(ISERROR(VLOOKUP($D23&amp;"@2",'中間シート（個人）'!$F$6:$O$100,6,FALSE)&amp;VLOOKUP($D23&amp;"@2",'中間シート（個人）'!$F$6:$O$100,7,FALSE)&amp;"."&amp;VLOOKUP($D23&amp;"@2",'中間シート（個人）'!$F$6:$O$100,8,FALSE)),"",VLOOKUP($D23&amp;"@2",'中間シート（個人）'!$F$6:$O$100,6,FALSE)&amp;VLOOKUP($D23&amp;"@2",'中間シート（個人）'!$F$6:$O$100,7,FALSE)&amp;"."&amp;VLOOKUP($D23&amp;"@2",'中間シート（個人）'!$F$6:$O$100,8,FALSE))</f>
      </c>
      <c r="V23" s="18">
        <f>IF(ISERROR(VLOOKUP($D23&amp;"@3",'中間シート（個人）'!$F$6:$O$100,4,FALSE)&amp;VLOOKUP($D23&amp;"@3",'中間シート（個人）'!$F$6:$O$100,5,FALSE)),"",VLOOKUP($D23&amp;"@3",'中間シート（個人）'!$F$6:$O$100,4,FALSE)&amp;VLOOKUP($D23&amp;"@3",'中間シート（個人）'!$F$6:$O$100,5,FALSE))</f>
      </c>
      <c r="W23" s="18">
        <f>IF(ISERROR(VLOOKUP($D23&amp;"@3",'中間シート（個人）'!$F$6:$O$100,6,FALSE)&amp;VLOOKUP($D23&amp;"@3",'中間シート（個人）'!$F$6:$O$100,7,FALSE)&amp;"."&amp;VLOOKUP($D23&amp;"@3",'中間シート（個人）'!$F$6:$O$100,8,FALSE)),"",VLOOKUP($D23&amp;"@3",'中間シート（個人）'!$F$6:$O$100,6,FALSE)&amp;VLOOKUP($D23&amp;"@3",'中間シート（個人）'!$F$6:$O$100,7,FALSE)&amp;"."&amp;VLOOKUP($D23&amp;"@3",'中間シート（個人）'!$F$6:$O$100,8,FALSE))</f>
      </c>
      <c r="X23" s="18">
        <f>IF(ISERROR(VLOOKUP($D23&amp;"@4",'中間シート（個人）'!$F$6:$O$100,4,FALSE)&amp;VLOOKUP($D23&amp;"@4",'中間シート（個人）'!$F$6:$O$100,5,FALSE)),"",VLOOKUP($D23&amp;"@4",'中間シート（個人）'!$F$6:$O$100,4,FALSE)&amp;VLOOKUP($D23&amp;"@4",'中間シート（個人）'!$F$6:$O$100,5,FALSE))</f>
      </c>
      <c r="Y23" s="18">
        <f>IF(ISERROR(VLOOKUP($D23&amp;"@4",'中間シート（個人）'!$F$6:$O$100,6,FALSE)&amp;VLOOKUP($D23&amp;"@4",'中間シート（個人）'!$F$6:$O$100,7,FALSE)&amp;"."&amp;VLOOKUP($D23&amp;"@4",'中間シート（個人）'!$F$6:$O$100,8,FALSE)),"",VLOOKUP($D23&amp;"@4",'中間シート（個人）'!$F$6:$O$100,6,FALSE)&amp;VLOOKUP($D23&amp;"@4",'中間シート（個人）'!$F$6:$O$100,7,FALSE)&amp;"."&amp;VLOOKUP($D23&amp;"@4",'中間シート（個人）'!$F$6:$O$100,8,FALSE))</f>
      </c>
      <c r="Z23" s="18">
        <f>IF(ISERROR(VLOOKUP($D23&amp;"@5",'中間シート（個人）'!$F$6:$O$100,4,FALSE)&amp;VLOOKUP($D23&amp;"@5",'中間シート（個人）'!$F$6:$O$100,5,FALSE)),"",VLOOKUP($D23&amp;"@5",'中間シート（個人）'!$F$6:$O$100,4,FALSE)&amp;VLOOKUP($D23&amp;"@5",'中間シート（個人）'!$F$6:$O$100,5,FALSE))</f>
      </c>
      <c r="AA23" s="18">
        <f>IF(ISERROR(VLOOKUP($D23&amp;"@5",'中間シート（個人）'!$F$6:$O$100,6,FALSE)&amp;VLOOKUP($D23&amp;"@5",'中間シート（個人）'!$F$6:$O$100,7,FALSE)&amp;"."&amp;VLOOKUP($D23&amp;"@5",'中間シート（個人）'!$F$6:$O$100,8,FALSE)),"",VLOOKUP($D23&amp;"@5",'中間シート（個人）'!$F$6:$O$100,6,FALSE)&amp;VLOOKUP($D23&amp;"@5",'中間シート（個人）'!$F$6:$O$100,7,FALSE)&amp;"."&amp;VLOOKUP($D23&amp;"@5",'中間シート（個人）'!$F$6:$O$100,8,FALSE))</f>
      </c>
      <c r="AB23" s="18">
        <f>IF(ISERROR(VLOOKUP($D23&amp;"@6",'中間シート（個人）'!$F$6:$O$100,4,FALSE)&amp;VLOOKUP($D23&amp;"@6",'中間シート（個人）'!$F$6:$O$100,5,FALSE)),"",VLOOKUP($D23&amp;"@6",'中間シート（個人）'!$F$6:$O$100,4,FALSE)&amp;VLOOKUP($D23&amp;"@6",'中間シート（個人）'!$F$6:$O$100,5,FALSE))</f>
      </c>
      <c r="AC23" s="18">
        <f>IF(ISERROR(VLOOKUP($D23&amp;"@6",'中間シート（個人）'!$F$6:$O$100,6,FALSE)&amp;VLOOKUP($D23&amp;"@6",'中間シート（個人）'!$F$6:$O$100,7,FALSE)&amp;"."&amp;VLOOKUP($D23&amp;"@6",'中間シート（個人）'!$F$6:$O$100,8,FALSE)),"",VLOOKUP($D23&amp;"@6",'中間シート（個人）'!$F$6:$O$100,6,FALSE)&amp;VLOOKUP($D23&amp;"@6",'中間シート（個人）'!$F$6:$O$100,7,FALSE)&amp;"."&amp;VLOOKUP($D23&amp;"@6",'中間シート（個人）'!$F$6:$O$100,8,FALSE))</f>
      </c>
      <c r="AD23" s="18">
        <f>IF(ISERROR(VLOOKUP($D23&amp;"@7",'中間シート（個人）'!$F$6:$O$100,4,FALSE)&amp;VLOOKUP($D23&amp;"@7",'中間シート（個人）'!$F$6:$O$100,5,FALSE)),"",VLOOKUP($D23&amp;"@7",'中間シート（個人）'!$F$6:$O$100,4,FALSE)&amp;VLOOKUP($D23&amp;"@7",'中間シート（個人）'!$F$6:$O$100,5,FALSE))</f>
      </c>
      <c r="AE23" s="18">
        <f>IF(ISERROR(VLOOKUP($D23&amp;"@7",'中間シート（個人）'!$F$6:$O$100,6,FALSE)&amp;VLOOKUP($D23&amp;"@7",'中間シート（個人）'!$F$6:$O$100,7,FALSE)&amp;"."&amp;VLOOKUP($D23&amp;"@7",'中間シート（個人）'!$F$6:$O$100,8,FALSE)),"",VLOOKUP($D23&amp;"@7",'中間シート（個人）'!$F$6:$O$100,6,FALSE)&amp;VLOOKUP($D23&amp;"@7",'中間シート（個人）'!$F$6:$O$100,7,FALSE)&amp;"."&amp;VLOOKUP($D23&amp;"@7",'中間シート（個人）'!$F$6:$O$100,8,FALSE))</f>
      </c>
      <c r="AF23" s="18">
        <f>IF(ISERROR(VLOOKUP($D23&amp;"@8",'中間シート（個人）'!$F$6:$O$100,4,FALSE)&amp;VLOOKUP($D23&amp;"@8",'中間シート（個人）'!$F$6:$O$100,5,FALSE)),"",VLOOKUP($D23&amp;"@8",'中間シート（個人）'!$F$6:$O$100,4,FALSE)&amp;VLOOKUP($D23&amp;"@8",'中間シート（個人）'!$F$6:$O$100,5,FALSE))</f>
      </c>
      <c r="AG23" s="18">
        <f>IF(ISERROR(VLOOKUP($D23&amp;"@8",'中間シート（個人）'!$F$6:$O$100,6,FALSE)&amp;VLOOKUP($D23&amp;"@8",'中間シート（個人）'!$F$6:$O$100,7,FALSE)&amp;"."&amp;VLOOKUP($D23&amp;"@8",'中間シート（個人）'!$F$6:$O$100,8,FALSE)),"",VLOOKUP($D23&amp;"@8",'中間シート（個人）'!$F$6:$O$100,6,FALSE)&amp;VLOOKUP($D23&amp;"@8",'中間シート（個人）'!$F$6:$O$100,7,FALSE)&amp;"."&amp;VLOOKUP($D23&amp;"@8",'中間シート（個人）'!$F$6:$O$100,8,FALSE))</f>
      </c>
      <c r="AH23" s="18">
        <f>IF(ISERROR(VLOOKUP($D23&amp;"@9",'中間シート（個人）'!$F$6:$O$100,4,FALSE)&amp;VLOOKUP($D23&amp;"@9",'中間シート（個人）'!$F$6:$O$100,5,FALSE)),"",VLOOKUP($D23&amp;"@9",'中間シート（個人）'!$F$6:$O$100,4,FALSE)&amp;VLOOKUP($D23&amp;"@9",'中間シート（個人）'!$F$6:$O$100,5,FALSE))</f>
      </c>
      <c r="AI23" s="18">
        <f>IF(ISERROR(VLOOKUP($D23&amp;"@9",'中間シート（個人）'!$F$6:$O$100,6,FALSE)&amp;VLOOKUP($D23&amp;"@9",'中間シート（個人）'!$F$6:$O$100,7,FALSE)&amp;"."&amp;VLOOKUP($D23&amp;"@9",'中間シート（個人）'!$F$6:$O$100,8,FALSE)),"",VLOOKUP($D23&amp;"@9",'中間シート（個人）'!$F$6:$O$100,6,FALSE)&amp;VLOOKUP($D23&amp;"@9",'中間シート（個人）'!$F$6:$O$100,7,FALSE)&amp;"."&amp;VLOOKUP($D23&amp;"@9",'中間シート（個人）'!$F$6:$O$100,8,FALSE))</f>
      </c>
      <c r="AJ23" s="18">
        <f>IF(ISERROR(VLOOKUP($D23&amp;"@10",'中間シート（個人）'!$F$6:$O$100,4,FALSE)&amp;VLOOKUP($D23&amp;"@10",'中間シート（個人）'!$F$6:$O$100,5,FALSE)),"",VLOOKUP($D23&amp;"@10",'中間シート（個人）'!$F$6:$O$100,4,FALSE)&amp;VLOOKUP($D23&amp;"@10",'中間シート（個人）'!$F$6:$O$100,5,FALSE))</f>
      </c>
      <c r="AK23" s="18">
        <f>IF(ISERROR(VLOOKUP($D23&amp;"@10",'中間シート（個人）'!$F$6:$O$100,6,FALSE)&amp;VLOOKUP($D23&amp;"@10",'中間シート（個人）'!$F$6:$O$100,7,FALSE)&amp;"."&amp;VLOOKUP($D23&amp;"@10",'中間シート（個人）'!$F$6:$O$100,8,FALSE)),"",VLOOKUP($D23&amp;"@10",'中間シート（個人）'!$F$6:$O$100,6,FALSE)&amp;VLOOKUP($D23&amp;"@10",'中間シート（個人）'!$F$6:$O$100,7,FALSE)&amp;"."&amp;VLOOKUP($D23&amp;"@10",'中間シート（個人）'!$F$6:$O$100,8,FALSE))</f>
      </c>
    </row>
    <row r="24" spans="3:37" ht="13.5">
      <c r="C24" s="18">
        <f>IF('中間シート（個人）'!D26="○","",VLOOKUP('個人種目'!F26,'コード一覧'!$A$2:$B$3,2,FALSE))</f>
      </c>
      <c r="D24" s="18">
        <f>IF('中間シート（個人）'!D26="○","",'中間シート（個人）'!C26)</f>
      </c>
      <c r="E24" s="18">
        <f>IF('中間シート（個人）'!D26="○","",ASC('個人種目'!D26&amp;" "&amp;'個人種目'!E26))</f>
      </c>
      <c r="F24" s="18">
        <f>IF('中間シート（個人）'!D26="○","",'個人種目'!G26&amp;IF(LEN('個人種目'!H26)=1,"0"&amp;'個人種目'!H26,'個人種目'!H26)&amp;IF(LEN('個人種目'!I26)=1,"0"&amp;'個人種目'!I26,'個人種目'!I26))</f>
      </c>
      <c r="G24" s="19">
        <f>IF('中間シート（個人）'!D26="○","",VLOOKUP('個人種目'!$J26,'コード一覧'!$C$3:$D$6,2,FALSE))</f>
      </c>
      <c r="H24" s="18">
        <f>IF('中間シート（個人）'!D26="○","",IF('個人種目'!$J26="一般",0,'個人種目'!$K26))</f>
      </c>
      <c r="I24" s="18">
        <f>IF('中間シート（個人）'!D26="○","",'中間シート（個人）'!H26)</f>
      </c>
      <c r="K24" s="18">
        <f>IF('中間シート（個人）'!D26="○","",'個人種目'!$L$1)</f>
      </c>
      <c r="L24" s="18">
        <f>IF('中間シート（個人）'!D26="○","",ASC('申込書_コナミ'!$S$9))</f>
      </c>
      <c r="M24" s="18">
        <f>IF('中間シート（個人）'!D26="○","",'申込書_コナミ'!$E$8)</f>
      </c>
      <c r="Q24" s="18">
        <f>IF('中間シート（個人）'!D26="○","",4)</f>
      </c>
      <c r="R24" s="18">
        <f>IF(ISERROR(VLOOKUP($D24&amp;"@1",'中間シート（個人）'!$F$6:$O$100,4,FALSE)&amp;VLOOKUP($D24&amp;"@1",'中間シート（個人）'!$F$6:$O$100,5,FALSE)),"",VLOOKUP($D24&amp;"@1",'中間シート（個人）'!$F$6:$O$100,4,FALSE)&amp;VLOOKUP($D24&amp;"@1",'中間シート（個人）'!$F$6:$O$100,5,FALSE))</f>
      </c>
      <c r="S24" s="18">
        <f>IF(ISERROR(VLOOKUP($D24&amp;"@1",'中間シート（個人）'!$F$6:$O$100,6,FALSE)&amp;VLOOKUP($D24&amp;"@1",'中間シート（個人）'!$F$6:$O$100,7,FALSE)&amp;"."&amp;VLOOKUP($D24&amp;"@1",'中間シート（個人）'!$F$6:$O$100,8,FALSE)),"",VLOOKUP($D24&amp;"@1",'中間シート（個人）'!$F$6:$O$100,6,FALSE)&amp;VLOOKUP($D24&amp;"@1",'中間シート（個人）'!$F$6:$O$100,7,FALSE)&amp;"."&amp;VLOOKUP($D24&amp;"@1",'中間シート（個人）'!$F$6:$O$100,8,FALSE))</f>
      </c>
      <c r="T24" s="18">
        <f>IF(ISERROR(VLOOKUP($D24&amp;"@2",'中間シート（個人）'!$F$6:$O$100,4,FALSE)&amp;VLOOKUP($D24&amp;"@2",'中間シート（個人）'!$F$6:$O$100,5,FALSE)),"",VLOOKUP($D24&amp;"@2",'中間シート（個人）'!$F$6:$O$100,4,FALSE)&amp;VLOOKUP($D24&amp;"@2",'中間シート（個人）'!$F$6:$O$100,5,FALSE))</f>
      </c>
      <c r="U24" s="18">
        <f>IF(ISERROR(VLOOKUP($D24&amp;"@2",'中間シート（個人）'!$F$6:$O$100,6,FALSE)&amp;VLOOKUP($D24&amp;"@2",'中間シート（個人）'!$F$6:$O$100,7,FALSE)&amp;"."&amp;VLOOKUP($D24&amp;"@2",'中間シート（個人）'!$F$6:$O$100,8,FALSE)),"",VLOOKUP($D24&amp;"@2",'中間シート（個人）'!$F$6:$O$100,6,FALSE)&amp;VLOOKUP($D24&amp;"@2",'中間シート（個人）'!$F$6:$O$100,7,FALSE)&amp;"."&amp;VLOOKUP($D24&amp;"@2",'中間シート（個人）'!$F$6:$O$100,8,FALSE))</f>
      </c>
      <c r="V24" s="18">
        <f>IF(ISERROR(VLOOKUP($D24&amp;"@3",'中間シート（個人）'!$F$6:$O$100,4,FALSE)&amp;VLOOKUP($D24&amp;"@3",'中間シート（個人）'!$F$6:$O$100,5,FALSE)),"",VLOOKUP($D24&amp;"@3",'中間シート（個人）'!$F$6:$O$100,4,FALSE)&amp;VLOOKUP($D24&amp;"@3",'中間シート（個人）'!$F$6:$O$100,5,FALSE))</f>
      </c>
      <c r="W24" s="18">
        <f>IF(ISERROR(VLOOKUP($D24&amp;"@3",'中間シート（個人）'!$F$6:$O$100,6,FALSE)&amp;VLOOKUP($D24&amp;"@3",'中間シート（個人）'!$F$6:$O$100,7,FALSE)&amp;"."&amp;VLOOKUP($D24&amp;"@3",'中間シート（個人）'!$F$6:$O$100,8,FALSE)),"",VLOOKUP($D24&amp;"@3",'中間シート（個人）'!$F$6:$O$100,6,FALSE)&amp;VLOOKUP($D24&amp;"@3",'中間シート（個人）'!$F$6:$O$100,7,FALSE)&amp;"."&amp;VLOOKUP($D24&amp;"@3",'中間シート（個人）'!$F$6:$O$100,8,FALSE))</f>
      </c>
      <c r="X24" s="18">
        <f>IF(ISERROR(VLOOKUP($D24&amp;"@4",'中間シート（個人）'!$F$6:$O$100,4,FALSE)&amp;VLOOKUP($D24&amp;"@4",'中間シート（個人）'!$F$6:$O$100,5,FALSE)),"",VLOOKUP($D24&amp;"@4",'中間シート（個人）'!$F$6:$O$100,4,FALSE)&amp;VLOOKUP($D24&amp;"@4",'中間シート（個人）'!$F$6:$O$100,5,FALSE))</f>
      </c>
      <c r="Y24" s="18">
        <f>IF(ISERROR(VLOOKUP($D24&amp;"@4",'中間シート（個人）'!$F$6:$O$100,6,FALSE)&amp;VLOOKUP($D24&amp;"@4",'中間シート（個人）'!$F$6:$O$100,7,FALSE)&amp;"."&amp;VLOOKUP($D24&amp;"@4",'中間シート（個人）'!$F$6:$O$100,8,FALSE)),"",VLOOKUP($D24&amp;"@4",'中間シート（個人）'!$F$6:$O$100,6,FALSE)&amp;VLOOKUP($D24&amp;"@4",'中間シート（個人）'!$F$6:$O$100,7,FALSE)&amp;"."&amp;VLOOKUP($D24&amp;"@4",'中間シート（個人）'!$F$6:$O$100,8,FALSE))</f>
      </c>
      <c r="Z24" s="18">
        <f>IF(ISERROR(VLOOKUP($D24&amp;"@5",'中間シート（個人）'!$F$6:$O$100,4,FALSE)&amp;VLOOKUP($D24&amp;"@5",'中間シート（個人）'!$F$6:$O$100,5,FALSE)),"",VLOOKUP($D24&amp;"@5",'中間シート（個人）'!$F$6:$O$100,4,FALSE)&amp;VLOOKUP($D24&amp;"@5",'中間シート（個人）'!$F$6:$O$100,5,FALSE))</f>
      </c>
      <c r="AA24" s="18">
        <f>IF(ISERROR(VLOOKUP($D24&amp;"@5",'中間シート（個人）'!$F$6:$O$100,6,FALSE)&amp;VLOOKUP($D24&amp;"@5",'中間シート（個人）'!$F$6:$O$100,7,FALSE)&amp;"."&amp;VLOOKUP($D24&amp;"@5",'中間シート（個人）'!$F$6:$O$100,8,FALSE)),"",VLOOKUP($D24&amp;"@5",'中間シート（個人）'!$F$6:$O$100,6,FALSE)&amp;VLOOKUP($D24&amp;"@5",'中間シート（個人）'!$F$6:$O$100,7,FALSE)&amp;"."&amp;VLOOKUP($D24&amp;"@5",'中間シート（個人）'!$F$6:$O$100,8,FALSE))</f>
      </c>
      <c r="AB24" s="18">
        <f>IF(ISERROR(VLOOKUP($D24&amp;"@6",'中間シート（個人）'!$F$6:$O$100,4,FALSE)&amp;VLOOKUP($D24&amp;"@6",'中間シート（個人）'!$F$6:$O$100,5,FALSE)),"",VLOOKUP($D24&amp;"@6",'中間シート（個人）'!$F$6:$O$100,4,FALSE)&amp;VLOOKUP($D24&amp;"@6",'中間シート（個人）'!$F$6:$O$100,5,FALSE))</f>
      </c>
      <c r="AC24" s="18">
        <f>IF(ISERROR(VLOOKUP($D24&amp;"@6",'中間シート（個人）'!$F$6:$O$100,6,FALSE)&amp;VLOOKUP($D24&amp;"@6",'中間シート（個人）'!$F$6:$O$100,7,FALSE)&amp;"."&amp;VLOOKUP($D24&amp;"@6",'中間シート（個人）'!$F$6:$O$100,8,FALSE)),"",VLOOKUP($D24&amp;"@6",'中間シート（個人）'!$F$6:$O$100,6,FALSE)&amp;VLOOKUP($D24&amp;"@6",'中間シート（個人）'!$F$6:$O$100,7,FALSE)&amp;"."&amp;VLOOKUP($D24&amp;"@6",'中間シート（個人）'!$F$6:$O$100,8,FALSE))</f>
      </c>
      <c r="AD24" s="18">
        <f>IF(ISERROR(VLOOKUP($D24&amp;"@7",'中間シート（個人）'!$F$6:$O$100,4,FALSE)&amp;VLOOKUP($D24&amp;"@7",'中間シート（個人）'!$F$6:$O$100,5,FALSE)),"",VLOOKUP($D24&amp;"@7",'中間シート（個人）'!$F$6:$O$100,4,FALSE)&amp;VLOOKUP($D24&amp;"@7",'中間シート（個人）'!$F$6:$O$100,5,FALSE))</f>
      </c>
      <c r="AE24" s="18">
        <f>IF(ISERROR(VLOOKUP($D24&amp;"@7",'中間シート（個人）'!$F$6:$O$100,6,FALSE)&amp;VLOOKUP($D24&amp;"@7",'中間シート（個人）'!$F$6:$O$100,7,FALSE)&amp;"."&amp;VLOOKUP($D24&amp;"@7",'中間シート（個人）'!$F$6:$O$100,8,FALSE)),"",VLOOKUP($D24&amp;"@7",'中間シート（個人）'!$F$6:$O$100,6,FALSE)&amp;VLOOKUP($D24&amp;"@7",'中間シート（個人）'!$F$6:$O$100,7,FALSE)&amp;"."&amp;VLOOKUP($D24&amp;"@7",'中間シート（個人）'!$F$6:$O$100,8,FALSE))</f>
      </c>
      <c r="AF24" s="18">
        <f>IF(ISERROR(VLOOKUP($D24&amp;"@8",'中間シート（個人）'!$F$6:$O$100,4,FALSE)&amp;VLOOKUP($D24&amp;"@8",'中間シート（個人）'!$F$6:$O$100,5,FALSE)),"",VLOOKUP($D24&amp;"@8",'中間シート（個人）'!$F$6:$O$100,4,FALSE)&amp;VLOOKUP($D24&amp;"@8",'中間シート（個人）'!$F$6:$O$100,5,FALSE))</f>
      </c>
      <c r="AG24" s="18">
        <f>IF(ISERROR(VLOOKUP($D24&amp;"@8",'中間シート（個人）'!$F$6:$O$100,6,FALSE)&amp;VLOOKUP($D24&amp;"@8",'中間シート（個人）'!$F$6:$O$100,7,FALSE)&amp;"."&amp;VLOOKUP($D24&amp;"@8",'中間シート（個人）'!$F$6:$O$100,8,FALSE)),"",VLOOKUP($D24&amp;"@8",'中間シート（個人）'!$F$6:$O$100,6,FALSE)&amp;VLOOKUP($D24&amp;"@8",'中間シート（個人）'!$F$6:$O$100,7,FALSE)&amp;"."&amp;VLOOKUP($D24&amp;"@8",'中間シート（個人）'!$F$6:$O$100,8,FALSE))</f>
      </c>
      <c r="AH24" s="18">
        <f>IF(ISERROR(VLOOKUP($D24&amp;"@9",'中間シート（個人）'!$F$6:$O$100,4,FALSE)&amp;VLOOKUP($D24&amp;"@9",'中間シート（個人）'!$F$6:$O$100,5,FALSE)),"",VLOOKUP($D24&amp;"@9",'中間シート（個人）'!$F$6:$O$100,4,FALSE)&amp;VLOOKUP($D24&amp;"@9",'中間シート（個人）'!$F$6:$O$100,5,FALSE))</f>
      </c>
      <c r="AI24" s="18">
        <f>IF(ISERROR(VLOOKUP($D24&amp;"@9",'中間シート（個人）'!$F$6:$O$100,6,FALSE)&amp;VLOOKUP($D24&amp;"@9",'中間シート（個人）'!$F$6:$O$100,7,FALSE)&amp;"."&amp;VLOOKUP($D24&amp;"@9",'中間シート（個人）'!$F$6:$O$100,8,FALSE)),"",VLOOKUP($D24&amp;"@9",'中間シート（個人）'!$F$6:$O$100,6,FALSE)&amp;VLOOKUP($D24&amp;"@9",'中間シート（個人）'!$F$6:$O$100,7,FALSE)&amp;"."&amp;VLOOKUP($D24&amp;"@9",'中間シート（個人）'!$F$6:$O$100,8,FALSE))</f>
      </c>
      <c r="AJ24" s="18">
        <f>IF(ISERROR(VLOOKUP($D24&amp;"@10",'中間シート（個人）'!$F$6:$O$100,4,FALSE)&amp;VLOOKUP($D24&amp;"@10",'中間シート（個人）'!$F$6:$O$100,5,FALSE)),"",VLOOKUP($D24&amp;"@10",'中間シート（個人）'!$F$6:$O$100,4,FALSE)&amp;VLOOKUP($D24&amp;"@10",'中間シート（個人）'!$F$6:$O$100,5,FALSE))</f>
      </c>
      <c r="AK24" s="18">
        <f>IF(ISERROR(VLOOKUP($D24&amp;"@10",'中間シート（個人）'!$F$6:$O$100,6,FALSE)&amp;VLOOKUP($D24&amp;"@10",'中間シート（個人）'!$F$6:$O$100,7,FALSE)&amp;"."&amp;VLOOKUP($D24&amp;"@10",'中間シート（個人）'!$F$6:$O$100,8,FALSE)),"",VLOOKUP($D24&amp;"@10",'中間シート（個人）'!$F$6:$O$100,6,FALSE)&amp;VLOOKUP($D24&amp;"@10",'中間シート（個人）'!$F$6:$O$100,7,FALSE)&amp;"."&amp;VLOOKUP($D24&amp;"@10",'中間シート（個人）'!$F$6:$O$100,8,FALSE))</f>
      </c>
    </row>
    <row r="25" spans="3:37" ht="13.5">
      <c r="C25" s="18">
        <f>IF('中間シート（個人）'!D27="○","",VLOOKUP('個人種目'!F27,'コード一覧'!$A$2:$B$3,2,FALSE))</f>
      </c>
      <c r="D25" s="18">
        <f>IF('中間シート（個人）'!D27="○","",'中間シート（個人）'!C27)</f>
      </c>
      <c r="E25" s="18">
        <f>IF('中間シート（個人）'!D27="○","",ASC('個人種目'!D27&amp;" "&amp;'個人種目'!E27))</f>
      </c>
      <c r="F25" s="18">
        <f>IF('中間シート（個人）'!D27="○","",'個人種目'!G27&amp;IF(LEN('個人種目'!H27)=1,"0"&amp;'個人種目'!H27,'個人種目'!H27)&amp;IF(LEN('個人種目'!I27)=1,"0"&amp;'個人種目'!I27,'個人種目'!I27))</f>
      </c>
      <c r="G25" s="19">
        <f>IF('中間シート（個人）'!D27="○","",VLOOKUP('個人種目'!$J27,'コード一覧'!$C$3:$D$6,2,FALSE))</f>
      </c>
      <c r="H25" s="18">
        <f>IF('中間シート（個人）'!D27="○","",IF('個人種目'!$J27="一般",0,'個人種目'!$K27))</f>
      </c>
      <c r="I25" s="18">
        <f>IF('中間シート（個人）'!D27="○","",'中間シート（個人）'!H27)</f>
      </c>
      <c r="K25" s="18">
        <f>IF('中間シート（個人）'!D27="○","",'個人種目'!$L$1)</f>
      </c>
      <c r="L25" s="18">
        <f>IF('中間シート（個人）'!D27="○","",ASC('申込書_コナミ'!$S$9))</f>
      </c>
      <c r="M25" s="18">
        <f>IF('中間シート（個人）'!D27="○","",'申込書_コナミ'!$E$8)</f>
      </c>
      <c r="Q25" s="18">
        <f>IF('中間シート（個人）'!D27="○","",4)</f>
      </c>
      <c r="R25" s="18">
        <f>IF(ISERROR(VLOOKUP($D25&amp;"@1",'中間シート（個人）'!$F$6:$O$100,4,FALSE)&amp;VLOOKUP($D25&amp;"@1",'中間シート（個人）'!$F$6:$O$100,5,FALSE)),"",VLOOKUP($D25&amp;"@1",'中間シート（個人）'!$F$6:$O$100,4,FALSE)&amp;VLOOKUP($D25&amp;"@1",'中間シート（個人）'!$F$6:$O$100,5,FALSE))</f>
      </c>
      <c r="S25" s="18">
        <f>IF(ISERROR(VLOOKUP($D25&amp;"@1",'中間シート（個人）'!$F$6:$O$100,6,FALSE)&amp;VLOOKUP($D25&amp;"@1",'中間シート（個人）'!$F$6:$O$100,7,FALSE)&amp;"."&amp;VLOOKUP($D25&amp;"@1",'中間シート（個人）'!$F$6:$O$100,8,FALSE)),"",VLOOKUP($D25&amp;"@1",'中間シート（個人）'!$F$6:$O$100,6,FALSE)&amp;VLOOKUP($D25&amp;"@1",'中間シート（個人）'!$F$6:$O$100,7,FALSE)&amp;"."&amp;VLOOKUP($D25&amp;"@1",'中間シート（個人）'!$F$6:$O$100,8,FALSE))</f>
      </c>
      <c r="T25" s="18">
        <f>IF(ISERROR(VLOOKUP($D25&amp;"@2",'中間シート（個人）'!$F$6:$O$100,4,FALSE)&amp;VLOOKUP($D25&amp;"@2",'中間シート（個人）'!$F$6:$O$100,5,FALSE)),"",VLOOKUP($D25&amp;"@2",'中間シート（個人）'!$F$6:$O$100,4,FALSE)&amp;VLOOKUP($D25&amp;"@2",'中間シート（個人）'!$F$6:$O$100,5,FALSE))</f>
      </c>
      <c r="U25" s="18">
        <f>IF(ISERROR(VLOOKUP($D25&amp;"@2",'中間シート（個人）'!$F$6:$O$100,6,FALSE)&amp;VLOOKUP($D25&amp;"@2",'中間シート（個人）'!$F$6:$O$100,7,FALSE)&amp;"."&amp;VLOOKUP($D25&amp;"@2",'中間シート（個人）'!$F$6:$O$100,8,FALSE)),"",VLOOKUP($D25&amp;"@2",'中間シート（個人）'!$F$6:$O$100,6,FALSE)&amp;VLOOKUP($D25&amp;"@2",'中間シート（個人）'!$F$6:$O$100,7,FALSE)&amp;"."&amp;VLOOKUP($D25&amp;"@2",'中間シート（個人）'!$F$6:$O$100,8,FALSE))</f>
      </c>
      <c r="V25" s="18">
        <f>IF(ISERROR(VLOOKUP($D25&amp;"@3",'中間シート（個人）'!$F$6:$O$100,4,FALSE)&amp;VLOOKUP($D25&amp;"@3",'中間シート（個人）'!$F$6:$O$100,5,FALSE)),"",VLOOKUP($D25&amp;"@3",'中間シート（個人）'!$F$6:$O$100,4,FALSE)&amp;VLOOKUP($D25&amp;"@3",'中間シート（個人）'!$F$6:$O$100,5,FALSE))</f>
      </c>
      <c r="W25" s="18">
        <f>IF(ISERROR(VLOOKUP($D25&amp;"@3",'中間シート（個人）'!$F$6:$O$100,6,FALSE)&amp;VLOOKUP($D25&amp;"@3",'中間シート（個人）'!$F$6:$O$100,7,FALSE)&amp;"."&amp;VLOOKUP($D25&amp;"@3",'中間シート（個人）'!$F$6:$O$100,8,FALSE)),"",VLOOKUP($D25&amp;"@3",'中間シート（個人）'!$F$6:$O$100,6,FALSE)&amp;VLOOKUP($D25&amp;"@3",'中間シート（個人）'!$F$6:$O$100,7,FALSE)&amp;"."&amp;VLOOKUP($D25&amp;"@3",'中間シート（個人）'!$F$6:$O$100,8,FALSE))</f>
      </c>
      <c r="X25" s="18">
        <f>IF(ISERROR(VLOOKUP($D25&amp;"@4",'中間シート（個人）'!$F$6:$O$100,4,FALSE)&amp;VLOOKUP($D25&amp;"@4",'中間シート（個人）'!$F$6:$O$100,5,FALSE)),"",VLOOKUP($D25&amp;"@4",'中間シート（個人）'!$F$6:$O$100,4,FALSE)&amp;VLOOKUP($D25&amp;"@4",'中間シート（個人）'!$F$6:$O$100,5,FALSE))</f>
      </c>
      <c r="Y25" s="18">
        <f>IF(ISERROR(VLOOKUP($D25&amp;"@4",'中間シート（個人）'!$F$6:$O$100,6,FALSE)&amp;VLOOKUP($D25&amp;"@4",'中間シート（個人）'!$F$6:$O$100,7,FALSE)&amp;"."&amp;VLOOKUP($D25&amp;"@4",'中間シート（個人）'!$F$6:$O$100,8,FALSE)),"",VLOOKUP($D25&amp;"@4",'中間シート（個人）'!$F$6:$O$100,6,FALSE)&amp;VLOOKUP($D25&amp;"@4",'中間シート（個人）'!$F$6:$O$100,7,FALSE)&amp;"."&amp;VLOOKUP($D25&amp;"@4",'中間シート（個人）'!$F$6:$O$100,8,FALSE))</f>
      </c>
      <c r="Z25" s="18">
        <f>IF(ISERROR(VLOOKUP($D25&amp;"@5",'中間シート（個人）'!$F$6:$O$100,4,FALSE)&amp;VLOOKUP($D25&amp;"@5",'中間シート（個人）'!$F$6:$O$100,5,FALSE)),"",VLOOKUP($D25&amp;"@5",'中間シート（個人）'!$F$6:$O$100,4,FALSE)&amp;VLOOKUP($D25&amp;"@5",'中間シート（個人）'!$F$6:$O$100,5,FALSE))</f>
      </c>
      <c r="AA25" s="18">
        <f>IF(ISERROR(VLOOKUP($D25&amp;"@5",'中間シート（個人）'!$F$6:$O$100,6,FALSE)&amp;VLOOKUP($D25&amp;"@5",'中間シート（個人）'!$F$6:$O$100,7,FALSE)&amp;"."&amp;VLOOKUP($D25&amp;"@5",'中間シート（個人）'!$F$6:$O$100,8,FALSE)),"",VLOOKUP($D25&amp;"@5",'中間シート（個人）'!$F$6:$O$100,6,FALSE)&amp;VLOOKUP($D25&amp;"@5",'中間シート（個人）'!$F$6:$O$100,7,FALSE)&amp;"."&amp;VLOOKUP($D25&amp;"@5",'中間シート（個人）'!$F$6:$O$100,8,FALSE))</f>
      </c>
      <c r="AB25" s="18">
        <f>IF(ISERROR(VLOOKUP($D25&amp;"@6",'中間シート（個人）'!$F$6:$O$100,4,FALSE)&amp;VLOOKUP($D25&amp;"@6",'中間シート（個人）'!$F$6:$O$100,5,FALSE)),"",VLOOKUP($D25&amp;"@6",'中間シート（個人）'!$F$6:$O$100,4,FALSE)&amp;VLOOKUP($D25&amp;"@6",'中間シート（個人）'!$F$6:$O$100,5,FALSE))</f>
      </c>
      <c r="AC25" s="18">
        <f>IF(ISERROR(VLOOKUP($D25&amp;"@6",'中間シート（個人）'!$F$6:$O$100,6,FALSE)&amp;VLOOKUP($D25&amp;"@6",'中間シート（個人）'!$F$6:$O$100,7,FALSE)&amp;"."&amp;VLOOKUP($D25&amp;"@6",'中間シート（個人）'!$F$6:$O$100,8,FALSE)),"",VLOOKUP($D25&amp;"@6",'中間シート（個人）'!$F$6:$O$100,6,FALSE)&amp;VLOOKUP($D25&amp;"@6",'中間シート（個人）'!$F$6:$O$100,7,FALSE)&amp;"."&amp;VLOOKUP($D25&amp;"@6",'中間シート（個人）'!$F$6:$O$100,8,FALSE))</f>
      </c>
      <c r="AD25" s="18">
        <f>IF(ISERROR(VLOOKUP($D25&amp;"@7",'中間シート（個人）'!$F$6:$O$100,4,FALSE)&amp;VLOOKUP($D25&amp;"@7",'中間シート（個人）'!$F$6:$O$100,5,FALSE)),"",VLOOKUP($D25&amp;"@7",'中間シート（個人）'!$F$6:$O$100,4,FALSE)&amp;VLOOKUP($D25&amp;"@7",'中間シート（個人）'!$F$6:$O$100,5,FALSE))</f>
      </c>
      <c r="AE25" s="18">
        <f>IF(ISERROR(VLOOKUP($D25&amp;"@7",'中間シート（個人）'!$F$6:$O$100,6,FALSE)&amp;VLOOKUP($D25&amp;"@7",'中間シート（個人）'!$F$6:$O$100,7,FALSE)&amp;"."&amp;VLOOKUP($D25&amp;"@7",'中間シート（個人）'!$F$6:$O$100,8,FALSE)),"",VLOOKUP($D25&amp;"@7",'中間シート（個人）'!$F$6:$O$100,6,FALSE)&amp;VLOOKUP($D25&amp;"@7",'中間シート（個人）'!$F$6:$O$100,7,FALSE)&amp;"."&amp;VLOOKUP($D25&amp;"@7",'中間シート（個人）'!$F$6:$O$100,8,FALSE))</f>
      </c>
      <c r="AF25" s="18">
        <f>IF(ISERROR(VLOOKUP($D25&amp;"@8",'中間シート（個人）'!$F$6:$O$100,4,FALSE)&amp;VLOOKUP($D25&amp;"@8",'中間シート（個人）'!$F$6:$O$100,5,FALSE)),"",VLOOKUP($D25&amp;"@8",'中間シート（個人）'!$F$6:$O$100,4,FALSE)&amp;VLOOKUP($D25&amp;"@8",'中間シート（個人）'!$F$6:$O$100,5,FALSE))</f>
      </c>
      <c r="AG25" s="18">
        <f>IF(ISERROR(VLOOKUP($D25&amp;"@8",'中間シート（個人）'!$F$6:$O$100,6,FALSE)&amp;VLOOKUP($D25&amp;"@8",'中間シート（個人）'!$F$6:$O$100,7,FALSE)&amp;"."&amp;VLOOKUP($D25&amp;"@8",'中間シート（個人）'!$F$6:$O$100,8,FALSE)),"",VLOOKUP($D25&amp;"@8",'中間シート（個人）'!$F$6:$O$100,6,FALSE)&amp;VLOOKUP($D25&amp;"@8",'中間シート（個人）'!$F$6:$O$100,7,FALSE)&amp;"."&amp;VLOOKUP($D25&amp;"@8",'中間シート（個人）'!$F$6:$O$100,8,FALSE))</f>
      </c>
      <c r="AH25" s="18">
        <f>IF(ISERROR(VLOOKUP($D25&amp;"@9",'中間シート（個人）'!$F$6:$O$100,4,FALSE)&amp;VLOOKUP($D25&amp;"@9",'中間シート（個人）'!$F$6:$O$100,5,FALSE)),"",VLOOKUP($D25&amp;"@9",'中間シート（個人）'!$F$6:$O$100,4,FALSE)&amp;VLOOKUP($D25&amp;"@9",'中間シート（個人）'!$F$6:$O$100,5,FALSE))</f>
      </c>
      <c r="AI25" s="18">
        <f>IF(ISERROR(VLOOKUP($D25&amp;"@9",'中間シート（個人）'!$F$6:$O$100,6,FALSE)&amp;VLOOKUP($D25&amp;"@9",'中間シート（個人）'!$F$6:$O$100,7,FALSE)&amp;"."&amp;VLOOKUP($D25&amp;"@9",'中間シート（個人）'!$F$6:$O$100,8,FALSE)),"",VLOOKUP($D25&amp;"@9",'中間シート（個人）'!$F$6:$O$100,6,FALSE)&amp;VLOOKUP($D25&amp;"@9",'中間シート（個人）'!$F$6:$O$100,7,FALSE)&amp;"."&amp;VLOOKUP($D25&amp;"@9",'中間シート（個人）'!$F$6:$O$100,8,FALSE))</f>
      </c>
      <c r="AJ25" s="18">
        <f>IF(ISERROR(VLOOKUP($D25&amp;"@10",'中間シート（個人）'!$F$6:$O$100,4,FALSE)&amp;VLOOKUP($D25&amp;"@10",'中間シート（個人）'!$F$6:$O$100,5,FALSE)),"",VLOOKUP($D25&amp;"@10",'中間シート（個人）'!$F$6:$O$100,4,FALSE)&amp;VLOOKUP($D25&amp;"@10",'中間シート（個人）'!$F$6:$O$100,5,FALSE))</f>
      </c>
      <c r="AK25" s="18">
        <f>IF(ISERROR(VLOOKUP($D25&amp;"@10",'中間シート（個人）'!$F$6:$O$100,6,FALSE)&amp;VLOOKUP($D25&amp;"@10",'中間シート（個人）'!$F$6:$O$100,7,FALSE)&amp;"."&amp;VLOOKUP($D25&amp;"@10",'中間シート（個人）'!$F$6:$O$100,8,FALSE)),"",VLOOKUP($D25&amp;"@10",'中間シート（個人）'!$F$6:$O$100,6,FALSE)&amp;VLOOKUP($D25&amp;"@10",'中間シート（個人）'!$F$6:$O$100,7,FALSE)&amp;"."&amp;VLOOKUP($D25&amp;"@10",'中間シート（個人）'!$F$6:$O$100,8,FALSE))</f>
      </c>
    </row>
    <row r="26" spans="3:37" ht="13.5">
      <c r="C26" s="18">
        <f>IF('中間シート（個人）'!D28="○","",VLOOKUP('個人種目'!F28,'コード一覧'!$A$2:$B$3,2,FALSE))</f>
      </c>
      <c r="D26" s="18">
        <f>IF('中間シート（個人）'!D28="○","",'中間シート（個人）'!C28)</f>
      </c>
      <c r="E26" s="18">
        <f>IF('中間シート（個人）'!D28="○","",ASC('個人種目'!D28&amp;" "&amp;'個人種目'!E28))</f>
      </c>
      <c r="F26" s="18">
        <f>IF('中間シート（個人）'!D28="○","",'個人種目'!G28&amp;IF(LEN('個人種目'!H28)=1,"0"&amp;'個人種目'!H28,'個人種目'!H28)&amp;IF(LEN('個人種目'!I28)=1,"0"&amp;'個人種目'!I28,'個人種目'!I28))</f>
      </c>
      <c r="G26" s="19">
        <f>IF('中間シート（個人）'!D28="○","",VLOOKUP('個人種目'!$J28,'コード一覧'!$C$3:$D$6,2,FALSE))</f>
      </c>
      <c r="H26" s="18">
        <f>IF('中間シート（個人）'!D28="○","",IF('個人種目'!$J28="一般",0,'個人種目'!$K28))</f>
      </c>
      <c r="I26" s="18">
        <f>IF('中間シート（個人）'!D28="○","",'中間シート（個人）'!H28)</f>
      </c>
      <c r="K26" s="18">
        <f>IF('中間シート（個人）'!D28="○","",'個人種目'!$L$1)</f>
      </c>
      <c r="L26" s="18">
        <f>IF('中間シート（個人）'!D28="○","",ASC('申込書_コナミ'!$S$9))</f>
      </c>
      <c r="M26" s="18">
        <f>IF('中間シート（個人）'!D28="○","",'申込書_コナミ'!$E$8)</f>
      </c>
      <c r="Q26" s="18">
        <f>IF('中間シート（個人）'!D28="○","",4)</f>
      </c>
      <c r="R26" s="18">
        <f>IF(ISERROR(VLOOKUP($D26&amp;"@1",'中間シート（個人）'!$F$6:$O$100,4,FALSE)&amp;VLOOKUP($D26&amp;"@1",'中間シート（個人）'!$F$6:$O$100,5,FALSE)),"",VLOOKUP($D26&amp;"@1",'中間シート（個人）'!$F$6:$O$100,4,FALSE)&amp;VLOOKUP($D26&amp;"@1",'中間シート（個人）'!$F$6:$O$100,5,FALSE))</f>
      </c>
      <c r="S26" s="18">
        <f>IF(ISERROR(VLOOKUP($D26&amp;"@1",'中間シート（個人）'!$F$6:$O$100,6,FALSE)&amp;VLOOKUP($D26&amp;"@1",'中間シート（個人）'!$F$6:$O$100,7,FALSE)&amp;"."&amp;VLOOKUP($D26&amp;"@1",'中間シート（個人）'!$F$6:$O$100,8,FALSE)),"",VLOOKUP($D26&amp;"@1",'中間シート（個人）'!$F$6:$O$100,6,FALSE)&amp;VLOOKUP($D26&amp;"@1",'中間シート（個人）'!$F$6:$O$100,7,FALSE)&amp;"."&amp;VLOOKUP($D26&amp;"@1",'中間シート（個人）'!$F$6:$O$100,8,FALSE))</f>
      </c>
      <c r="T26" s="18">
        <f>IF(ISERROR(VLOOKUP($D26&amp;"@2",'中間シート（個人）'!$F$6:$O$100,4,FALSE)&amp;VLOOKUP($D26&amp;"@2",'中間シート（個人）'!$F$6:$O$100,5,FALSE)),"",VLOOKUP($D26&amp;"@2",'中間シート（個人）'!$F$6:$O$100,4,FALSE)&amp;VLOOKUP($D26&amp;"@2",'中間シート（個人）'!$F$6:$O$100,5,FALSE))</f>
      </c>
      <c r="U26" s="18">
        <f>IF(ISERROR(VLOOKUP($D26&amp;"@2",'中間シート（個人）'!$F$6:$O$100,6,FALSE)&amp;VLOOKUP($D26&amp;"@2",'中間シート（個人）'!$F$6:$O$100,7,FALSE)&amp;"."&amp;VLOOKUP($D26&amp;"@2",'中間シート（個人）'!$F$6:$O$100,8,FALSE)),"",VLOOKUP($D26&amp;"@2",'中間シート（個人）'!$F$6:$O$100,6,FALSE)&amp;VLOOKUP($D26&amp;"@2",'中間シート（個人）'!$F$6:$O$100,7,FALSE)&amp;"."&amp;VLOOKUP($D26&amp;"@2",'中間シート（個人）'!$F$6:$O$100,8,FALSE))</f>
      </c>
      <c r="V26" s="18">
        <f>IF(ISERROR(VLOOKUP($D26&amp;"@3",'中間シート（個人）'!$F$6:$O$100,4,FALSE)&amp;VLOOKUP($D26&amp;"@3",'中間シート（個人）'!$F$6:$O$100,5,FALSE)),"",VLOOKUP($D26&amp;"@3",'中間シート（個人）'!$F$6:$O$100,4,FALSE)&amp;VLOOKUP($D26&amp;"@3",'中間シート（個人）'!$F$6:$O$100,5,FALSE))</f>
      </c>
      <c r="W26" s="18">
        <f>IF(ISERROR(VLOOKUP($D26&amp;"@3",'中間シート（個人）'!$F$6:$O$100,6,FALSE)&amp;VLOOKUP($D26&amp;"@3",'中間シート（個人）'!$F$6:$O$100,7,FALSE)&amp;"."&amp;VLOOKUP($D26&amp;"@3",'中間シート（個人）'!$F$6:$O$100,8,FALSE)),"",VLOOKUP($D26&amp;"@3",'中間シート（個人）'!$F$6:$O$100,6,FALSE)&amp;VLOOKUP($D26&amp;"@3",'中間シート（個人）'!$F$6:$O$100,7,FALSE)&amp;"."&amp;VLOOKUP($D26&amp;"@3",'中間シート（個人）'!$F$6:$O$100,8,FALSE))</f>
      </c>
      <c r="X26" s="18">
        <f>IF(ISERROR(VLOOKUP($D26&amp;"@4",'中間シート（個人）'!$F$6:$O$100,4,FALSE)&amp;VLOOKUP($D26&amp;"@4",'中間シート（個人）'!$F$6:$O$100,5,FALSE)),"",VLOOKUP($D26&amp;"@4",'中間シート（個人）'!$F$6:$O$100,4,FALSE)&amp;VLOOKUP($D26&amp;"@4",'中間シート（個人）'!$F$6:$O$100,5,FALSE))</f>
      </c>
      <c r="Y26" s="18">
        <f>IF(ISERROR(VLOOKUP($D26&amp;"@4",'中間シート（個人）'!$F$6:$O$100,6,FALSE)&amp;VLOOKUP($D26&amp;"@4",'中間シート（個人）'!$F$6:$O$100,7,FALSE)&amp;"."&amp;VLOOKUP($D26&amp;"@4",'中間シート（個人）'!$F$6:$O$100,8,FALSE)),"",VLOOKUP($D26&amp;"@4",'中間シート（個人）'!$F$6:$O$100,6,FALSE)&amp;VLOOKUP($D26&amp;"@4",'中間シート（個人）'!$F$6:$O$100,7,FALSE)&amp;"."&amp;VLOOKUP($D26&amp;"@4",'中間シート（個人）'!$F$6:$O$100,8,FALSE))</f>
      </c>
      <c r="Z26" s="18">
        <f>IF(ISERROR(VLOOKUP($D26&amp;"@5",'中間シート（個人）'!$F$6:$O$100,4,FALSE)&amp;VLOOKUP($D26&amp;"@5",'中間シート（個人）'!$F$6:$O$100,5,FALSE)),"",VLOOKUP($D26&amp;"@5",'中間シート（個人）'!$F$6:$O$100,4,FALSE)&amp;VLOOKUP($D26&amp;"@5",'中間シート（個人）'!$F$6:$O$100,5,FALSE))</f>
      </c>
      <c r="AA26" s="18">
        <f>IF(ISERROR(VLOOKUP($D26&amp;"@5",'中間シート（個人）'!$F$6:$O$100,6,FALSE)&amp;VLOOKUP($D26&amp;"@5",'中間シート（個人）'!$F$6:$O$100,7,FALSE)&amp;"."&amp;VLOOKUP($D26&amp;"@5",'中間シート（個人）'!$F$6:$O$100,8,FALSE)),"",VLOOKUP($D26&amp;"@5",'中間シート（個人）'!$F$6:$O$100,6,FALSE)&amp;VLOOKUP($D26&amp;"@5",'中間シート（個人）'!$F$6:$O$100,7,FALSE)&amp;"."&amp;VLOOKUP($D26&amp;"@5",'中間シート（個人）'!$F$6:$O$100,8,FALSE))</f>
      </c>
      <c r="AB26" s="18">
        <f>IF(ISERROR(VLOOKUP($D26&amp;"@6",'中間シート（個人）'!$F$6:$O$100,4,FALSE)&amp;VLOOKUP($D26&amp;"@6",'中間シート（個人）'!$F$6:$O$100,5,FALSE)),"",VLOOKUP($D26&amp;"@6",'中間シート（個人）'!$F$6:$O$100,4,FALSE)&amp;VLOOKUP($D26&amp;"@6",'中間シート（個人）'!$F$6:$O$100,5,FALSE))</f>
      </c>
      <c r="AC26" s="18">
        <f>IF(ISERROR(VLOOKUP($D26&amp;"@6",'中間シート（個人）'!$F$6:$O$100,6,FALSE)&amp;VLOOKUP($D26&amp;"@6",'中間シート（個人）'!$F$6:$O$100,7,FALSE)&amp;"."&amp;VLOOKUP($D26&amp;"@6",'中間シート（個人）'!$F$6:$O$100,8,FALSE)),"",VLOOKUP($D26&amp;"@6",'中間シート（個人）'!$F$6:$O$100,6,FALSE)&amp;VLOOKUP($D26&amp;"@6",'中間シート（個人）'!$F$6:$O$100,7,FALSE)&amp;"."&amp;VLOOKUP($D26&amp;"@6",'中間シート（個人）'!$F$6:$O$100,8,FALSE))</f>
      </c>
      <c r="AD26" s="18">
        <f>IF(ISERROR(VLOOKUP($D26&amp;"@7",'中間シート（個人）'!$F$6:$O$100,4,FALSE)&amp;VLOOKUP($D26&amp;"@7",'中間シート（個人）'!$F$6:$O$100,5,FALSE)),"",VLOOKUP($D26&amp;"@7",'中間シート（個人）'!$F$6:$O$100,4,FALSE)&amp;VLOOKUP($D26&amp;"@7",'中間シート（個人）'!$F$6:$O$100,5,FALSE))</f>
      </c>
      <c r="AE26" s="18">
        <f>IF(ISERROR(VLOOKUP($D26&amp;"@7",'中間シート（個人）'!$F$6:$O$100,6,FALSE)&amp;VLOOKUP($D26&amp;"@7",'中間シート（個人）'!$F$6:$O$100,7,FALSE)&amp;"."&amp;VLOOKUP($D26&amp;"@7",'中間シート（個人）'!$F$6:$O$100,8,FALSE)),"",VLOOKUP($D26&amp;"@7",'中間シート（個人）'!$F$6:$O$100,6,FALSE)&amp;VLOOKUP($D26&amp;"@7",'中間シート（個人）'!$F$6:$O$100,7,FALSE)&amp;"."&amp;VLOOKUP($D26&amp;"@7",'中間シート（個人）'!$F$6:$O$100,8,FALSE))</f>
      </c>
      <c r="AF26" s="18">
        <f>IF(ISERROR(VLOOKUP($D26&amp;"@8",'中間シート（個人）'!$F$6:$O$100,4,FALSE)&amp;VLOOKUP($D26&amp;"@8",'中間シート（個人）'!$F$6:$O$100,5,FALSE)),"",VLOOKUP($D26&amp;"@8",'中間シート（個人）'!$F$6:$O$100,4,FALSE)&amp;VLOOKUP($D26&amp;"@8",'中間シート（個人）'!$F$6:$O$100,5,FALSE))</f>
      </c>
      <c r="AG26" s="18">
        <f>IF(ISERROR(VLOOKUP($D26&amp;"@8",'中間シート（個人）'!$F$6:$O$100,6,FALSE)&amp;VLOOKUP($D26&amp;"@8",'中間シート（個人）'!$F$6:$O$100,7,FALSE)&amp;"."&amp;VLOOKUP($D26&amp;"@8",'中間シート（個人）'!$F$6:$O$100,8,FALSE)),"",VLOOKUP($D26&amp;"@8",'中間シート（個人）'!$F$6:$O$100,6,FALSE)&amp;VLOOKUP($D26&amp;"@8",'中間シート（個人）'!$F$6:$O$100,7,FALSE)&amp;"."&amp;VLOOKUP($D26&amp;"@8",'中間シート（個人）'!$F$6:$O$100,8,FALSE))</f>
      </c>
      <c r="AH26" s="18">
        <f>IF(ISERROR(VLOOKUP($D26&amp;"@9",'中間シート（個人）'!$F$6:$O$100,4,FALSE)&amp;VLOOKUP($D26&amp;"@9",'中間シート（個人）'!$F$6:$O$100,5,FALSE)),"",VLOOKUP($D26&amp;"@9",'中間シート（個人）'!$F$6:$O$100,4,FALSE)&amp;VLOOKUP($D26&amp;"@9",'中間シート（個人）'!$F$6:$O$100,5,FALSE))</f>
      </c>
      <c r="AI26" s="18">
        <f>IF(ISERROR(VLOOKUP($D26&amp;"@9",'中間シート（個人）'!$F$6:$O$100,6,FALSE)&amp;VLOOKUP($D26&amp;"@9",'中間シート（個人）'!$F$6:$O$100,7,FALSE)&amp;"."&amp;VLOOKUP($D26&amp;"@9",'中間シート（個人）'!$F$6:$O$100,8,FALSE)),"",VLOOKUP($D26&amp;"@9",'中間シート（個人）'!$F$6:$O$100,6,FALSE)&amp;VLOOKUP($D26&amp;"@9",'中間シート（個人）'!$F$6:$O$100,7,FALSE)&amp;"."&amp;VLOOKUP($D26&amp;"@9",'中間シート（個人）'!$F$6:$O$100,8,FALSE))</f>
      </c>
      <c r="AJ26" s="18">
        <f>IF(ISERROR(VLOOKUP($D26&amp;"@10",'中間シート（個人）'!$F$6:$O$100,4,FALSE)&amp;VLOOKUP($D26&amp;"@10",'中間シート（個人）'!$F$6:$O$100,5,FALSE)),"",VLOOKUP($D26&amp;"@10",'中間シート（個人）'!$F$6:$O$100,4,FALSE)&amp;VLOOKUP($D26&amp;"@10",'中間シート（個人）'!$F$6:$O$100,5,FALSE))</f>
      </c>
      <c r="AK26" s="18">
        <f>IF(ISERROR(VLOOKUP($D26&amp;"@10",'中間シート（個人）'!$F$6:$O$100,6,FALSE)&amp;VLOOKUP($D26&amp;"@10",'中間シート（個人）'!$F$6:$O$100,7,FALSE)&amp;"."&amp;VLOOKUP($D26&amp;"@10",'中間シート（個人）'!$F$6:$O$100,8,FALSE)),"",VLOOKUP($D26&amp;"@10",'中間シート（個人）'!$F$6:$O$100,6,FALSE)&amp;VLOOKUP($D26&amp;"@10",'中間シート（個人）'!$F$6:$O$100,7,FALSE)&amp;"."&amp;VLOOKUP($D26&amp;"@10",'中間シート（個人）'!$F$6:$O$100,8,FALSE))</f>
      </c>
    </row>
    <row r="27" spans="3:37" ht="13.5">
      <c r="C27" s="18">
        <f>IF('中間シート（個人）'!D29="○","",VLOOKUP('個人種目'!F29,'コード一覧'!$A$2:$B$3,2,FALSE))</f>
      </c>
      <c r="D27" s="18">
        <f>IF('中間シート（個人）'!D29="○","",'中間シート（個人）'!C29)</f>
      </c>
      <c r="E27" s="18">
        <f>IF('中間シート（個人）'!D29="○","",ASC('個人種目'!D29&amp;" "&amp;'個人種目'!E29))</f>
      </c>
      <c r="F27" s="18">
        <f>IF('中間シート（個人）'!D29="○","",'個人種目'!G29&amp;IF(LEN('個人種目'!H29)=1,"0"&amp;'個人種目'!H29,'個人種目'!H29)&amp;IF(LEN('個人種目'!I29)=1,"0"&amp;'個人種目'!I29,'個人種目'!I29))</f>
      </c>
      <c r="G27" s="19">
        <f>IF('中間シート（個人）'!D29="○","",VLOOKUP('個人種目'!$J29,'コード一覧'!$C$3:$D$6,2,FALSE))</f>
      </c>
      <c r="H27" s="18">
        <f>IF('中間シート（個人）'!D29="○","",IF('個人種目'!$J29="一般",0,'個人種目'!$K29))</f>
      </c>
      <c r="I27" s="18">
        <f>IF('中間シート（個人）'!D29="○","",'中間シート（個人）'!H29)</f>
      </c>
      <c r="K27" s="18">
        <f>IF('中間シート（個人）'!D29="○","",'個人種目'!$L$1)</f>
      </c>
      <c r="L27" s="18">
        <f>IF('中間シート（個人）'!D29="○","",ASC('申込書_コナミ'!$S$9))</f>
      </c>
      <c r="M27" s="18">
        <f>IF('中間シート（個人）'!D29="○","",'申込書_コナミ'!$E$8)</f>
      </c>
      <c r="Q27" s="18">
        <f>IF('中間シート（個人）'!D29="○","",4)</f>
      </c>
      <c r="R27" s="18">
        <f>IF(ISERROR(VLOOKUP($D27&amp;"@1",'中間シート（個人）'!$F$6:$O$100,4,FALSE)&amp;VLOOKUP($D27&amp;"@1",'中間シート（個人）'!$F$6:$O$100,5,FALSE)),"",VLOOKUP($D27&amp;"@1",'中間シート（個人）'!$F$6:$O$100,4,FALSE)&amp;VLOOKUP($D27&amp;"@1",'中間シート（個人）'!$F$6:$O$100,5,FALSE))</f>
      </c>
      <c r="S27" s="18">
        <f>IF(ISERROR(VLOOKUP($D27&amp;"@1",'中間シート（個人）'!$F$6:$O$100,6,FALSE)&amp;VLOOKUP($D27&amp;"@1",'中間シート（個人）'!$F$6:$O$100,7,FALSE)&amp;"."&amp;VLOOKUP($D27&amp;"@1",'中間シート（個人）'!$F$6:$O$100,8,FALSE)),"",VLOOKUP($D27&amp;"@1",'中間シート（個人）'!$F$6:$O$100,6,FALSE)&amp;VLOOKUP($D27&amp;"@1",'中間シート（個人）'!$F$6:$O$100,7,FALSE)&amp;"."&amp;VLOOKUP($D27&amp;"@1",'中間シート（個人）'!$F$6:$O$100,8,FALSE))</f>
      </c>
      <c r="T27" s="18">
        <f>IF(ISERROR(VLOOKUP($D27&amp;"@2",'中間シート（個人）'!$F$6:$O$100,4,FALSE)&amp;VLOOKUP($D27&amp;"@2",'中間シート（個人）'!$F$6:$O$100,5,FALSE)),"",VLOOKUP($D27&amp;"@2",'中間シート（個人）'!$F$6:$O$100,4,FALSE)&amp;VLOOKUP($D27&amp;"@2",'中間シート（個人）'!$F$6:$O$100,5,FALSE))</f>
      </c>
      <c r="U27" s="18">
        <f>IF(ISERROR(VLOOKUP($D27&amp;"@2",'中間シート（個人）'!$F$6:$O$100,6,FALSE)&amp;VLOOKUP($D27&amp;"@2",'中間シート（個人）'!$F$6:$O$100,7,FALSE)&amp;"."&amp;VLOOKUP($D27&amp;"@2",'中間シート（個人）'!$F$6:$O$100,8,FALSE)),"",VLOOKUP($D27&amp;"@2",'中間シート（個人）'!$F$6:$O$100,6,FALSE)&amp;VLOOKUP($D27&amp;"@2",'中間シート（個人）'!$F$6:$O$100,7,FALSE)&amp;"."&amp;VLOOKUP($D27&amp;"@2",'中間シート（個人）'!$F$6:$O$100,8,FALSE))</f>
      </c>
      <c r="V27" s="18">
        <f>IF(ISERROR(VLOOKUP($D27&amp;"@3",'中間シート（個人）'!$F$6:$O$100,4,FALSE)&amp;VLOOKUP($D27&amp;"@3",'中間シート（個人）'!$F$6:$O$100,5,FALSE)),"",VLOOKUP($D27&amp;"@3",'中間シート（個人）'!$F$6:$O$100,4,FALSE)&amp;VLOOKUP($D27&amp;"@3",'中間シート（個人）'!$F$6:$O$100,5,FALSE))</f>
      </c>
      <c r="W27" s="18">
        <f>IF(ISERROR(VLOOKUP($D27&amp;"@3",'中間シート（個人）'!$F$6:$O$100,6,FALSE)&amp;VLOOKUP($D27&amp;"@3",'中間シート（個人）'!$F$6:$O$100,7,FALSE)&amp;"."&amp;VLOOKUP($D27&amp;"@3",'中間シート（個人）'!$F$6:$O$100,8,FALSE)),"",VLOOKUP($D27&amp;"@3",'中間シート（個人）'!$F$6:$O$100,6,FALSE)&amp;VLOOKUP($D27&amp;"@3",'中間シート（個人）'!$F$6:$O$100,7,FALSE)&amp;"."&amp;VLOOKUP($D27&amp;"@3",'中間シート（個人）'!$F$6:$O$100,8,FALSE))</f>
      </c>
      <c r="X27" s="18">
        <f>IF(ISERROR(VLOOKUP($D27&amp;"@4",'中間シート（個人）'!$F$6:$O$100,4,FALSE)&amp;VLOOKUP($D27&amp;"@4",'中間シート（個人）'!$F$6:$O$100,5,FALSE)),"",VLOOKUP($D27&amp;"@4",'中間シート（個人）'!$F$6:$O$100,4,FALSE)&amp;VLOOKUP($D27&amp;"@4",'中間シート（個人）'!$F$6:$O$100,5,FALSE))</f>
      </c>
      <c r="Y27" s="18">
        <f>IF(ISERROR(VLOOKUP($D27&amp;"@4",'中間シート（個人）'!$F$6:$O$100,6,FALSE)&amp;VLOOKUP($D27&amp;"@4",'中間シート（個人）'!$F$6:$O$100,7,FALSE)&amp;"."&amp;VLOOKUP($D27&amp;"@4",'中間シート（個人）'!$F$6:$O$100,8,FALSE)),"",VLOOKUP($D27&amp;"@4",'中間シート（個人）'!$F$6:$O$100,6,FALSE)&amp;VLOOKUP($D27&amp;"@4",'中間シート（個人）'!$F$6:$O$100,7,FALSE)&amp;"."&amp;VLOOKUP($D27&amp;"@4",'中間シート（個人）'!$F$6:$O$100,8,FALSE))</f>
      </c>
      <c r="Z27" s="18">
        <f>IF(ISERROR(VLOOKUP($D27&amp;"@5",'中間シート（個人）'!$F$6:$O$100,4,FALSE)&amp;VLOOKUP($D27&amp;"@5",'中間シート（個人）'!$F$6:$O$100,5,FALSE)),"",VLOOKUP($D27&amp;"@5",'中間シート（個人）'!$F$6:$O$100,4,FALSE)&amp;VLOOKUP($D27&amp;"@5",'中間シート（個人）'!$F$6:$O$100,5,FALSE))</f>
      </c>
      <c r="AA27" s="18">
        <f>IF(ISERROR(VLOOKUP($D27&amp;"@5",'中間シート（個人）'!$F$6:$O$100,6,FALSE)&amp;VLOOKUP($D27&amp;"@5",'中間シート（個人）'!$F$6:$O$100,7,FALSE)&amp;"."&amp;VLOOKUP($D27&amp;"@5",'中間シート（個人）'!$F$6:$O$100,8,FALSE)),"",VLOOKUP($D27&amp;"@5",'中間シート（個人）'!$F$6:$O$100,6,FALSE)&amp;VLOOKUP($D27&amp;"@5",'中間シート（個人）'!$F$6:$O$100,7,FALSE)&amp;"."&amp;VLOOKUP($D27&amp;"@5",'中間シート（個人）'!$F$6:$O$100,8,FALSE))</f>
      </c>
      <c r="AB27" s="18">
        <f>IF(ISERROR(VLOOKUP($D27&amp;"@6",'中間シート（個人）'!$F$6:$O$100,4,FALSE)&amp;VLOOKUP($D27&amp;"@6",'中間シート（個人）'!$F$6:$O$100,5,FALSE)),"",VLOOKUP($D27&amp;"@6",'中間シート（個人）'!$F$6:$O$100,4,FALSE)&amp;VLOOKUP($D27&amp;"@6",'中間シート（個人）'!$F$6:$O$100,5,FALSE))</f>
      </c>
      <c r="AC27" s="18">
        <f>IF(ISERROR(VLOOKUP($D27&amp;"@6",'中間シート（個人）'!$F$6:$O$100,6,FALSE)&amp;VLOOKUP($D27&amp;"@6",'中間シート（個人）'!$F$6:$O$100,7,FALSE)&amp;"."&amp;VLOOKUP($D27&amp;"@6",'中間シート（個人）'!$F$6:$O$100,8,FALSE)),"",VLOOKUP($D27&amp;"@6",'中間シート（個人）'!$F$6:$O$100,6,FALSE)&amp;VLOOKUP($D27&amp;"@6",'中間シート（個人）'!$F$6:$O$100,7,FALSE)&amp;"."&amp;VLOOKUP($D27&amp;"@6",'中間シート（個人）'!$F$6:$O$100,8,FALSE))</f>
      </c>
      <c r="AD27" s="18">
        <f>IF(ISERROR(VLOOKUP($D27&amp;"@7",'中間シート（個人）'!$F$6:$O$100,4,FALSE)&amp;VLOOKUP($D27&amp;"@7",'中間シート（個人）'!$F$6:$O$100,5,FALSE)),"",VLOOKUP($D27&amp;"@7",'中間シート（個人）'!$F$6:$O$100,4,FALSE)&amp;VLOOKUP($D27&amp;"@7",'中間シート（個人）'!$F$6:$O$100,5,FALSE))</f>
      </c>
      <c r="AE27" s="18">
        <f>IF(ISERROR(VLOOKUP($D27&amp;"@7",'中間シート（個人）'!$F$6:$O$100,6,FALSE)&amp;VLOOKUP($D27&amp;"@7",'中間シート（個人）'!$F$6:$O$100,7,FALSE)&amp;"."&amp;VLOOKUP($D27&amp;"@7",'中間シート（個人）'!$F$6:$O$100,8,FALSE)),"",VLOOKUP($D27&amp;"@7",'中間シート（個人）'!$F$6:$O$100,6,FALSE)&amp;VLOOKUP($D27&amp;"@7",'中間シート（個人）'!$F$6:$O$100,7,FALSE)&amp;"."&amp;VLOOKUP($D27&amp;"@7",'中間シート（個人）'!$F$6:$O$100,8,FALSE))</f>
      </c>
      <c r="AF27" s="18">
        <f>IF(ISERROR(VLOOKUP($D27&amp;"@8",'中間シート（個人）'!$F$6:$O$100,4,FALSE)&amp;VLOOKUP($D27&amp;"@8",'中間シート（個人）'!$F$6:$O$100,5,FALSE)),"",VLOOKUP($D27&amp;"@8",'中間シート（個人）'!$F$6:$O$100,4,FALSE)&amp;VLOOKUP($D27&amp;"@8",'中間シート（個人）'!$F$6:$O$100,5,FALSE))</f>
      </c>
      <c r="AG27" s="18">
        <f>IF(ISERROR(VLOOKUP($D27&amp;"@8",'中間シート（個人）'!$F$6:$O$100,6,FALSE)&amp;VLOOKUP($D27&amp;"@8",'中間シート（個人）'!$F$6:$O$100,7,FALSE)&amp;"."&amp;VLOOKUP($D27&amp;"@8",'中間シート（個人）'!$F$6:$O$100,8,FALSE)),"",VLOOKUP($D27&amp;"@8",'中間シート（個人）'!$F$6:$O$100,6,FALSE)&amp;VLOOKUP($D27&amp;"@8",'中間シート（個人）'!$F$6:$O$100,7,FALSE)&amp;"."&amp;VLOOKUP($D27&amp;"@8",'中間シート（個人）'!$F$6:$O$100,8,FALSE))</f>
      </c>
      <c r="AH27" s="18">
        <f>IF(ISERROR(VLOOKUP($D27&amp;"@9",'中間シート（個人）'!$F$6:$O$100,4,FALSE)&amp;VLOOKUP($D27&amp;"@9",'中間シート（個人）'!$F$6:$O$100,5,FALSE)),"",VLOOKUP($D27&amp;"@9",'中間シート（個人）'!$F$6:$O$100,4,FALSE)&amp;VLOOKUP($D27&amp;"@9",'中間シート（個人）'!$F$6:$O$100,5,FALSE))</f>
      </c>
      <c r="AI27" s="18">
        <f>IF(ISERROR(VLOOKUP($D27&amp;"@9",'中間シート（個人）'!$F$6:$O$100,6,FALSE)&amp;VLOOKUP($D27&amp;"@9",'中間シート（個人）'!$F$6:$O$100,7,FALSE)&amp;"."&amp;VLOOKUP($D27&amp;"@9",'中間シート（個人）'!$F$6:$O$100,8,FALSE)),"",VLOOKUP($D27&amp;"@9",'中間シート（個人）'!$F$6:$O$100,6,FALSE)&amp;VLOOKUP($D27&amp;"@9",'中間シート（個人）'!$F$6:$O$100,7,FALSE)&amp;"."&amp;VLOOKUP($D27&amp;"@9",'中間シート（個人）'!$F$6:$O$100,8,FALSE))</f>
      </c>
      <c r="AJ27" s="18">
        <f>IF(ISERROR(VLOOKUP($D27&amp;"@10",'中間シート（個人）'!$F$6:$O$100,4,FALSE)&amp;VLOOKUP($D27&amp;"@10",'中間シート（個人）'!$F$6:$O$100,5,FALSE)),"",VLOOKUP($D27&amp;"@10",'中間シート（個人）'!$F$6:$O$100,4,FALSE)&amp;VLOOKUP($D27&amp;"@10",'中間シート（個人）'!$F$6:$O$100,5,FALSE))</f>
      </c>
      <c r="AK27" s="18">
        <f>IF(ISERROR(VLOOKUP($D27&amp;"@10",'中間シート（個人）'!$F$6:$O$100,6,FALSE)&amp;VLOOKUP($D27&amp;"@10",'中間シート（個人）'!$F$6:$O$100,7,FALSE)&amp;"."&amp;VLOOKUP($D27&amp;"@10",'中間シート（個人）'!$F$6:$O$100,8,FALSE)),"",VLOOKUP($D27&amp;"@10",'中間シート（個人）'!$F$6:$O$100,6,FALSE)&amp;VLOOKUP($D27&amp;"@10",'中間シート（個人）'!$F$6:$O$100,7,FALSE)&amp;"."&amp;VLOOKUP($D27&amp;"@10",'中間シート（個人）'!$F$6:$O$100,8,FALSE))</f>
      </c>
    </row>
    <row r="28" spans="3:37" ht="13.5">
      <c r="C28" s="18">
        <f>IF('中間シート（個人）'!D30="○","",VLOOKUP('個人種目'!F30,'コード一覧'!$A$2:$B$3,2,FALSE))</f>
      </c>
      <c r="D28" s="18">
        <f>IF('中間シート（個人）'!D30="○","",'中間シート（個人）'!C30)</f>
      </c>
      <c r="E28" s="18">
        <f>IF('中間シート（個人）'!D30="○","",ASC('個人種目'!D30&amp;" "&amp;'個人種目'!E30))</f>
      </c>
      <c r="F28" s="18">
        <f>IF('中間シート（個人）'!D30="○","",'個人種目'!G30&amp;IF(LEN('個人種目'!H30)=1,"0"&amp;'個人種目'!H30,'個人種目'!H30)&amp;IF(LEN('個人種目'!I30)=1,"0"&amp;'個人種目'!I30,'個人種目'!I30))</f>
      </c>
      <c r="G28" s="19">
        <f>IF('中間シート（個人）'!D30="○","",VLOOKUP('個人種目'!$J30,'コード一覧'!$C$3:$D$6,2,FALSE))</f>
      </c>
      <c r="H28" s="18">
        <f>IF('中間シート（個人）'!D30="○","",IF('個人種目'!$J30="一般",0,'個人種目'!$K30))</f>
      </c>
      <c r="I28" s="18">
        <f>IF('中間シート（個人）'!D30="○","",'中間シート（個人）'!H30)</f>
      </c>
      <c r="K28" s="18">
        <f>IF('中間シート（個人）'!D30="○","",'個人種目'!$L$1)</f>
      </c>
      <c r="L28" s="18">
        <f>IF('中間シート（個人）'!D30="○","",ASC('申込書_コナミ'!$S$9))</f>
      </c>
      <c r="M28" s="18">
        <f>IF('中間シート（個人）'!D30="○","",'申込書_コナミ'!$E$8)</f>
      </c>
      <c r="Q28" s="18">
        <f>IF('中間シート（個人）'!D30="○","",4)</f>
      </c>
      <c r="R28" s="18">
        <f>IF(ISERROR(VLOOKUP($D28&amp;"@1",'中間シート（個人）'!$F$6:$O$100,4,FALSE)&amp;VLOOKUP($D28&amp;"@1",'中間シート（個人）'!$F$6:$O$100,5,FALSE)),"",VLOOKUP($D28&amp;"@1",'中間シート（個人）'!$F$6:$O$100,4,FALSE)&amp;VLOOKUP($D28&amp;"@1",'中間シート（個人）'!$F$6:$O$100,5,FALSE))</f>
      </c>
      <c r="S28" s="18">
        <f>IF(ISERROR(VLOOKUP($D28&amp;"@1",'中間シート（個人）'!$F$6:$O$100,6,FALSE)&amp;VLOOKUP($D28&amp;"@1",'中間シート（個人）'!$F$6:$O$100,7,FALSE)&amp;"."&amp;VLOOKUP($D28&amp;"@1",'中間シート（個人）'!$F$6:$O$100,8,FALSE)),"",VLOOKUP($D28&amp;"@1",'中間シート（個人）'!$F$6:$O$100,6,FALSE)&amp;VLOOKUP($D28&amp;"@1",'中間シート（個人）'!$F$6:$O$100,7,FALSE)&amp;"."&amp;VLOOKUP($D28&amp;"@1",'中間シート（個人）'!$F$6:$O$100,8,FALSE))</f>
      </c>
      <c r="T28" s="18">
        <f>IF(ISERROR(VLOOKUP($D28&amp;"@2",'中間シート（個人）'!$F$6:$O$100,4,FALSE)&amp;VLOOKUP($D28&amp;"@2",'中間シート（個人）'!$F$6:$O$100,5,FALSE)),"",VLOOKUP($D28&amp;"@2",'中間シート（個人）'!$F$6:$O$100,4,FALSE)&amp;VLOOKUP($D28&amp;"@2",'中間シート（個人）'!$F$6:$O$100,5,FALSE))</f>
      </c>
      <c r="U28" s="18">
        <f>IF(ISERROR(VLOOKUP($D28&amp;"@2",'中間シート（個人）'!$F$6:$O$100,6,FALSE)&amp;VLOOKUP($D28&amp;"@2",'中間シート（個人）'!$F$6:$O$100,7,FALSE)&amp;"."&amp;VLOOKUP($D28&amp;"@2",'中間シート（個人）'!$F$6:$O$100,8,FALSE)),"",VLOOKUP($D28&amp;"@2",'中間シート（個人）'!$F$6:$O$100,6,FALSE)&amp;VLOOKUP($D28&amp;"@2",'中間シート（個人）'!$F$6:$O$100,7,FALSE)&amp;"."&amp;VLOOKUP($D28&amp;"@2",'中間シート（個人）'!$F$6:$O$100,8,FALSE))</f>
      </c>
      <c r="V28" s="18">
        <f>IF(ISERROR(VLOOKUP($D28&amp;"@3",'中間シート（個人）'!$F$6:$O$100,4,FALSE)&amp;VLOOKUP($D28&amp;"@3",'中間シート（個人）'!$F$6:$O$100,5,FALSE)),"",VLOOKUP($D28&amp;"@3",'中間シート（個人）'!$F$6:$O$100,4,FALSE)&amp;VLOOKUP($D28&amp;"@3",'中間シート（個人）'!$F$6:$O$100,5,FALSE))</f>
      </c>
      <c r="W28" s="18">
        <f>IF(ISERROR(VLOOKUP($D28&amp;"@3",'中間シート（個人）'!$F$6:$O$100,6,FALSE)&amp;VLOOKUP($D28&amp;"@3",'中間シート（個人）'!$F$6:$O$100,7,FALSE)&amp;"."&amp;VLOOKUP($D28&amp;"@3",'中間シート（個人）'!$F$6:$O$100,8,FALSE)),"",VLOOKUP($D28&amp;"@3",'中間シート（個人）'!$F$6:$O$100,6,FALSE)&amp;VLOOKUP($D28&amp;"@3",'中間シート（個人）'!$F$6:$O$100,7,FALSE)&amp;"."&amp;VLOOKUP($D28&amp;"@3",'中間シート（個人）'!$F$6:$O$100,8,FALSE))</f>
      </c>
      <c r="X28" s="18">
        <f>IF(ISERROR(VLOOKUP($D28&amp;"@4",'中間シート（個人）'!$F$6:$O$100,4,FALSE)&amp;VLOOKUP($D28&amp;"@4",'中間シート（個人）'!$F$6:$O$100,5,FALSE)),"",VLOOKUP($D28&amp;"@4",'中間シート（個人）'!$F$6:$O$100,4,FALSE)&amp;VLOOKUP($D28&amp;"@4",'中間シート（個人）'!$F$6:$O$100,5,FALSE))</f>
      </c>
      <c r="Y28" s="18">
        <f>IF(ISERROR(VLOOKUP($D28&amp;"@4",'中間シート（個人）'!$F$6:$O$100,6,FALSE)&amp;VLOOKUP($D28&amp;"@4",'中間シート（個人）'!$F$6:$O$100,7,FALSE)&amp;"."&amp;VLOOKUP($D28&amp;"@4",'中間シート（個人）'!$F$6:$O$100,8,FALSE)),"",VLOOKUP($D28&amp;"@4",'中間シート（個人）'!$F$6:$O$100,6,FALSE)&amp;VLOOKUP($D28&amp;"@4",'中間シート（個人）'!$F$6:$O$100,7,FALSE)&amp;"."&amp;VLOOKUP($D28&amp;"@4",'中間シート（個人）'!$F$6:$O$100,8,FALSE))</f>
      </c>
      <c r="Z28" s="18">
        <f>IF(ISERROR(VLOOKUP($D28&amp;"@5",'中間シート（個人）'!$F$6:$O$100,4,FALSE)&amp;VLOOKUP($D28&amp;"@5",'中間シート（個人）'!$F$6:$O$100,5,FALSE)),"",VLOOKUP($D28&amp;"@5",'中間シート（個人）'!$F$6:$O$100,4,FALSE)&amp;VLOOKUP($D28&amp;"@5",'中間シート（個人）'!$F$6:$O$100,5,FALSE))</f>
      </c>
      <c r="AA28" s="18">
        <f>IF(ISERROR(VLOOKUP($D28&amp;"@5",'中間シート（個人）'!$F$6:$O$100,6,FALSE)&amp;VLOOKUP($D28&amp;"@5",'中間シート（個人）'!$F$6:$O$100,7,FALSE)&amp;"."&amp;VLOOKUP($D28&amp;"@5",'中間シート（個人）'!$F$6:$O$100,8,FALSE)),"",VLOOKUP($D28&amp;"@5",'中間シート（個人）'!$F$6:$O$100,6,FALSE)&amp;VLOOKUP($D28&amp;"@5",'中間シート（個人）'!$F$6:$O$100,7,FALSE)&amp;"."&amp;VLOOKUP($D28&amp;"@5",'中間シート（個人）'!$F$6:$O$100,8,FALSE))</f>
      </c>
      <c r="AB28" s="18">
        <f>IF(ISERROR(VLOOKUP($D28&amp;"@6",'中間シート（個人）'!$F$6:$O$100,4,FALSE)&amp;VLOOKUP($D28&amp;"@6",'中間シート（個人）'!$F$6:$O$100,5,FALSE)),"",VLOOKUP($D28&amp;"@6",'中間シート（個人）'!$F$6:$O$100,4,FALSE)&amp;VLOOKUP($D28&amp;"@6",'中間シート（個人）'!$F$6:$O$100,5,FALSE))</f>
      </c>
      <c r="AC28" s="18">
        <f>IF(ISERROR(VLOOKUP($D28&amp;"@6",'中間シート（個人）'!$F$6:$O$100,6,FALSE)&amp;VLOOKUP($D28&amp;"@6",'中間シート（個人）'!$F$6:$O$100,7,FALSE)&amp;"."&amp;VLOOKUP($D28&amp;"@6",'中間シート（個人）'!$F$6:$O$100,8,FALSE)),"",VLOOKUP($D28&amp;"@6",'中間シート（個人）'!$F$6:$O$100,6,FALSE)&amp;VLOOKUP($D28&amp;"@6",'中間シート（個人）'!$F$6:$O$100,7,FALSE)&amp;"."&amp;VLOOKUP($D28&amp;"@6",'中間シート（個人）'!$F$6:$O$100,8,FALSE))</f>
      </c>
      <c r="AD28" s="18">
        <f>IF(ISERROR(VLOOKUP($D28&amp;"@7",'中間シート（個人）'!$F$6:$O$100,4,FALSE)&amp;VLOOKUP($D28&amp;"@7",'中間シート（個人）'!$F$6:$O$100,5,FALSE)),"",VLOOKUP($D28&amp;"@7",'中間シート（個人）'!$F$6:$O$100,4,FALSE)&amp;VLOOKUP($D28&amp;"@7",'中間シート（個人）'!$F$6:$O$100,5,FALSE))</f>
      </c>
      <c r="AE28" s="18">
        <f>IF(ISERROR(VLOOKUP($D28&amp;"@7",'中間シート（個人）'!$F$6:$O$100,6,FALSE)&amp;VLOOKUP($D28&amp;"@7",'中間シート（個人）'!$F$6:$O$100,7,FALSE)&amp;"."&amp;VLOOKUP($D28&amp;"@7",'中間シート（個人）'!$F$6:$O$100,8,FALSE)),"",VLOOKUP($D28&amp;"@7",'中間シート（個人）'!$F$6:$O$100,6,FALSE)&amp;VLOOKUP($D28&amp;"@7",'中間シート（個人）'!$F$6:$O$100,7,FALSE)&amp;"."&amp;VLOOKUP($D28&amp;"@7",'中間シート（個人）'!$F$6:$O$100,8,FALSE))</f>
      </c>
      <c r="AF28" s="18">
        <f>IF(ISERROR(VLOOKUP($D28&amp;"@8",'中間シート（個人）'!$F$6:$O$100,4,FALSE)&amp;VLOOKUP($D28&amp;"@8",'中間シート（個人）'!$F$6:$O$100,5,FALSE)),"",VLOOKUP($D28&amp;"@8",'中間シート（個人）'!$F$6:$O$100,4,FALSE)&amp;VLOOKUP($D28&amp;"@8",'中間シート（個人）'!$F$6:$O$100,5,FALSE))</f>
      </c>
      <c r="AG28" s="18">
        <f>IF(ISERROR(VLOOKUP($D28&amp;"@8",'中間シート（個人）'!$F$6:$O$100,6,FALSE)&amp;VLOOKUP($D28&amp;"@8",'中間シート（個人）'!$F$6:$O$100,7,FALSE)&amp;"."&amp;VLOOKUP($D28&amp;"@8",'中間シート（個人）'!$F$6:$O$100,8,FALSE)),"",VLOOKUP($D28&amp;"@8",'中間シート（個人）'!$F$6:$O$100,6,FALSE)&amp;VLOOKUP($D28&amp;"@8",'中間シート（個人）'!$F$6:$O$100,7,FALSE)&amp;"."&amp;VLOOKUP($D28&amp;"@8",'中間シート（個人）'!$F$6:$O$100,8,FALSE))</f>
      </c>
      <c r="AH28" s="18">
        <f>IF(ISERROR(VLOOKUP($D28&amp;"@9",'中間シート（個人）'!$F$6:$O$100,4,FALSE)&amp;VLOOKUP($D28&amp;"@9",'中間シート（個人）'!$F$6:$O$100,5,FALSE)),"",VLOOKUP($D28&amp;"@9",'中間シート（個人）'!$F$6:$O$100,4,FALSE)&amp;VLOOKUP($D28&amp;"@9",'中間シート（個人）'!$F$6:$O$100,5,FALSE))</f>
      </c>
      <c r="AI28" s="18">
        <f>IF(ISERROR(VLOOKUP($D28&amp;"@9",'中間シート（個人）'!$F$6:$O$100,6,FALSE)&amp;VLOOKUP($D28&amp;"@9",'中間シート（個人）'!$F$6:$O$100,7,FALSE)&amp;"."&amp;VLOOKUP($D28&amp;"@9",'中間シート（個人）'!$F$6:$O$100,8,FALSE)),"",VLOOKUP($D28&amp;"@9",'中間シート（個人）'!$F$6:$O$100,6,FALSE)&amp;VLOOKUP($D28&amp;"@9",'中間シート（個人）'!$F$6:$O$100,7,FALSE)&amp;"."&amp;VLOOKUP($D28&amp;"@9",'中間シート（個人）'!$F$6:$O$100,8,FALSE))</f>
      </c>
      <c r="AJ28" s="18">
        <f>IF(ISERROR(VLOOKUP($D28&amp;"@10",'中間シート（個人）'!$F$6:$O$100,4,FALSE)&amp;VLOOKUP($D28&amp;"@10",'中間シート（個人）'!$F$6:$O$100,5,FALSE)),"",VLOOKUP($D28&amp;"@10",'中間シート（個人）'!$F$6:$O$100,4,FALSE)&amp;VLOOKUP($D28&amp;"@10",'中間シート（個人）'!$F$6:$O$100,5,FALSE))</f>
      </c>
      <c r="AK28" s="18">
        <f>IF(ISERROR(VLOOKUP($D28&amp;"@10",'中間シート（個人）'!$F$6:$O$100,6,FALSE)&amp;VLOOKUP($D28&amp;"@10",'中間シート（個人）'!$F$6:$O$100,7,FALSE)&amp;"."&amp;VLOOKUP($D28&amp;"@10",'中間シート（個人）'!$F$6:$O$100,8,FALSE)),"",VLOOKUP($D28&amp;"@10",'中間シート（個人）'!$F$6:$O$100,6,FALSE)&amp;VLOOKUP($D28&amp;"@10",'中間シート（個人）'!$F$6:$O$100,7,FALSE)&amp;"."&amp;VLOOKUP($D28&amp;"@10",'中間シート（個人）'!$F$6:$O$100,8,FALSE))</f>
      </c>
    </row>
    <row r="29" spans="3:37" ht="13.5">
      <c r="C29" s="18">
        <f>IF('中間シート（個人）'!D31="○","",VLOOKUP('個人種目'!F31,'コード一覧'!$A$2:$B$3,2,FALSE))</f>
      </c>
      <c r="D29" s="18">
        <f>IF('中間シート（個人）'!D31="○","",'中間シート（個人）'!C31)</f>
      </c>
      <c r="E29" s="18">
        <f>IF('中間シート（個人）'!D31="○","",ASC('個人種目'!D31&amp;" "&amp;'個人種目'!E31))</f>
      </c>
      <c r="F29" s="18">
        <f>IF('中間シート（個人）'!D31="○","",'個人種目'!G31&amp;IF(LEN('個人種目'!H31)=1,"0"&amp;'個人種目'!H31,'個人種目'!H31)&amp;IF(LEN('個人種目'!I31)=1,"0"&amp;'個人種目'!I31,'個人種目'!I31))</f>
      </c>
      <c r="G29" s="19">
        <f>IF('中間シート（個人）'!D31="○","",VLOOKUP('個人種目'!$J31,'コード一覧'!$C$3:$D$6,2,FALSE))</f>
      </c>
      <c r="H29" s="18">
        <f>IF('中間シート（個人）'!D31="○","",IF('個人種目'!$J31="一般",0,'個人種目'!$K31))</f>
      </c>
      <c r="I29" s="18">
        <f>IF('中間シート（個人）'!D31="○","",'中間シート（個人）'!H31)</f>
      </c>
      <c r="K29" s="18">
        <f>IF('中間シート（個人）'!D31="○","",'個人種目'!$L$1)</f>
      </c>
      <c r="L29" s="18">
        <f>IF('中間シート（個人）'!D31="○","",ASC('申込書_コナミ'!$S$9))</f>
      </c>
      <c r="M29" s="18">
        <f>IF('中間シート（個人）'!D31="○","",'申込書_コナミ'!$E$8)</f>
      </c>
      <c r="Q29" s="18">
        <f>IF('中間シート（個人）'!D31="○","",4)</f>
      </c>
      <c r="R29" s="18">
        <f>IF(ISERROR(VLOOKUP($D29&amp;"@1",'中間シート（個人）'!$F$6:$O$100,4,FALSE)&amp;VLOOKUP($D29&amp;"@1",'中間シート（個人）'!$F$6:$O$100,5,FALSE)),"",VLOOKUP($D29&amp;"@1",'中間シート（個人）'!$F$6:$O$100,4,FALSE)&amp;VLOOKUP($D29&amp;"@1",'中間シート（個人）'!$F$6:$O$100,5,FALSE))</f>
      </c>
      <c r="S29" s="18">
        <f>IF(ISERROR(VLOOKUP($D29&amp;"@1",'中間シート（個人）'!$F$6:$O$100,6,FALSE)&amp;VLOOKUP($D29&amp;"@1",'中間シート（個人）'!$F$6:$O$100,7,FALSE)&amp;"."&amp;VLOOKUP($D29&amp;"@1",'中間シート（個人）'!$F$6:$O$100,8,FALSE)),"",VLOOKUP($D29&amp;"@1",'中間シート（個人）'!$F$6:$O$100,6,FALSE)&amp;VLOOKUP($D29&amp;"@1",'中間シート（個人）'!$F$6:$O$100,7,FALSE)&amp;"."&amp;VLOOKUP($D29&amp;"@1",'中間シート（個人）'!$F$6:$O$100,8,FALSE))</f>
      </c>
      <c r="T29" s="18">
        <f>IF(ISERROR(VLOOKUP($D29&amp;"@2",'中間シート（個人）'!$F$6:$O$100,4,FALSE)&amp;VLOOKUP($D29&amp;"@2",'中間シート（個人）'!$F$6:$O$100,5,FALSE)),"",VLOOKUP($D29&amp;"@2",'中間シート（個人）'!$F$6:$O$100,4,FALSE)&amp;VLOOKUP($D29&amp;"@2",'中間シート（個人）'!$F$6:$O$100,5,FALSE))</f>
      </c>
      <c r="U29" s="18">
        <f>IF(ISERROR(VLOOKUP($D29&amp;"@2",'中間シート（個人）'!$F$6:$O$100,6,FALSE)&amp;VLOOKUP($D29&amp;"@2",'中間シート（個人）'!$F$6:$O$100,7,FALSE)&amp;"."&amp;VLOOKUP($D29&amp;"@2",'中間シート（個人）'!$F$6:$O$100,8,FALSE)),"",VLOOKUP($D29&amp;"@2",'中間シート（個人）'!$F$6:$O$100,6,FALSE)&amp;VLOOKUP($D29&amp;"@2",'中間シート（個人）'!$F$6:$O$100,7,FALSE)&amp;"."&amp;VLOOKUP($D29&amp;"@2",'中間シート（個人）'!$F$6:$O$100,8,FALSE))</f>
      </c>
      <c r="V29" s="18">
        <f>IF(ISERROR(VLOOKUP($D29&amp;"@3",'中間シート（個人）'!$F$6:$O$100,4,FALSE)&amp;VLOOKUP($D29&amp;"@3",'中間シート（個人）'!$F$6:$O$100,5,FALSE)),"",VLOOKUP($D29&amp;"@3",'中間シート（個人）'!$F$6:$O$100,4,FALSE)&amp;VLOOKUP($D29&amp;"@3",'中間シート（個人）'!$F$6:$O$100,5,FALSE))</f>
      </c>
      <c r="W29" s="18">
        <f>IF(ISERROR(VLOOKUP($D29&amp;"@3",'中間シート（個人）'!$F$6:$O$100,6,FALSE)&amp;VLOOKUP($D29&amp;"@3",'中間シート（個人）'!$F$6:$O$100,7,FALSE)&amp;"."&amp;VLOOKUP($D29&amp;"@3",'中間シート（個人）'!$F$6:$O$100,8,FALSE)),"",VLOOKUP($D29&amp;"@3",'中間シート（個人）'!$F$6:$O$100,6,FALSE)&amp;VLOOKUP($D29&amp;"@3",'中間シート（個人）'!$F$6:$O$100,7,FALSE)&amp;"."&amp;VLOOKUP($D29&amp;"@3",'中間シート（個人）'!$F$6:$O$100,8,FALSE))</f>
      </c>
      <c r="X29" s="18">
        <f>IF(ISERROR(VLOOKUP($D29&amp;"@4",'中間シート（個人）'!$F$6:$O$100,4,FALSE)&amp;VLOOKUP($D29&amp;"@4",'中間シート（個人）'!$F$6:$O$100,5,FALSE)),"",VLOOKUP($D29&amp;"@4",'中間シート（個人）'!$F$6:$O$100,4,FALSE)&amp;VLOOKUP($D29&amp;"@4",'中間シート（個人）'!$F$6:$O$100,5,FALSE))</f>
      </c>
      <c r="Y29" s="18">
        <f>IF(ISERROR(VLOOKUP($D29&amp;"@4",'中間シート（個人）'!$F$6:$O$100,6,FALSE)&amp;VLOOKUP($D29&amp;"@4",'中間シート（個人）'!$F$6:$O$100,7,FALSE)&amp;"."&amp;VLOOKUP($D29&amp;"@4",'中間シート（個人）'!$F$6:$O$100,8,FALSE)),"",VLOOKUP($D29&amp;"@4",'中間シート（個人）'!$F$6:$O$100,6,FALSE)&amp;VLOOKUP($D29&amp;"@4",'中間シート（個人）'!$F$6:$O$100,7,FALSE)&amp;"."&amp;VLOOKUP($D29&amp;"@4",'中間シート（個人）'!$F$6:$O$100,8,FALSE))</f>
      </c>
      <c r="Z29" s="18">
        <f>IF(ISERROR(VLOOKUP($D29&amp;"@5",'中間シート（個人）'!$F$6:$O$100,4,FALSE)&amp;VLOOKUP($D29&amp;"@5",'中間シート（個人）'!$F$6:$O$100,5,FALSE)),"",VLOOKUP($D29&amp;"@5",'中間シート（個人）'!$F$6:$O$100,4,FALSE)&amp;VLOOKUP($D29&amp;"@5",'中間シート（個人）'!$F$6:$O$100,5,FALSE))</f>
      </c>
      <c r="AA29" s="18">
        <f>IF(ISERROR(VLOOKUP($D29&amp;"@5",'中間シート（個人）'!$F$6:$O$100,6,FALSE)&amp;VLOOKUP($D29&amp;"@5",'中間シート（個人）'!$F$6:$O$100,7,FALSE)&amp;"."&amp;VLOOKUP($D29&amp;"@5",'中間シート（個人）'!$F$6:$O$100,8,FALSE)),"",VLOOKUP($D29&amp;"@5",'中間シート（個人）'!$F$6:$O$100,6,FALSE)&amp;VLOOKUP($D29&amp;"@5",'中間シート（個人）'!$F$6:$O$100,7,FALSE)&amp;"."&amp;VLOOKUP($D29&amp;"@5",'中間シート（個人）'!$F$6:$O$100,8,FALSE))</f>
      </c>
      <c r="AB29" s="18">
        <f>IF(ISERROR(VLOOKUP($D29&amp;"@6",'中間シート（個人）'!$F$6:$O$100,4,FALSE)&amp;VLOOKUP($D29&amp;"@6",'中間シート（個人）'!$F$6:$O$100,5,FALSE)),"",VLOOKUP($D29&amp;"@6",'中間シート（個人）'!$F$6:$O$100,4,FALSE)&amp;VLOOKUP($D29&amp;"@6",'中間シート（個人）'!$F$6:$O$100,5,FALSE))</f>
      </c>
      <c r="AC29" s="18">
        <f>IF(ISERROR(VLOOKUP($D29&amp;"@6",'中間シート（個人）'!$F$6:$O$100,6,FALSE)&amp;VLOOKUP($D29&amp;"@6",'中間シート（個人）'!$F$6:$O$100,7,FALSE)&amp;"."&amp;VLOOKUP($D29&amp;"@6",'中間シート（個人）'!$F$6:$O$100,8,FALSE)),"",VLOOKUP($D29&amp;"@6",'中間シート（個人）'!$F$6:$O$100,6,FALSE)&amp;VLOOKUP($D29&amp;"@6",'中間シート（個人）'!$F$6:$O$100,7,FALSE)&amp;"."&amp;VLOOKUP($D29&amp;"@6",'中間シート（個人）'!$F$6:$O$100,8,FALSE))</f>
      </c>
      <c r="AD29" s="18">
        <f>IF(ISERROR(VLOOKUP($D29&amp;"@7",'中間シート（個人）'!$F$6:$O$100,4,FALSE)&amp;VLOOKUP($D29&amp;"@7",'中間シート（個人）'!$F$6:$O$100,5,FALSE)),"",VLOOKUP($D29&amp;"@7",'中間シート（個人）'!$F$6:$O$100,4,FALSE)&amp;VLOOKUP($D29&amp;"@7",'中間シート（個人）'!$F$6:$O$100,5,FALSE))</f>
      </c>
      <c r="AE29" s="18">
        <f>IF(ISERROR(VLOOKUP($D29&amp;"@7",'中間シート（個人）'!$F$6:$O$100,6,FALSE)&amp;VLOOKUP($D29&amp;"@7",'中間シート（個人）'!$F$6:$O$100,7,FALSE)&amp;"."&amp;VLOOKUP($D29&amp;"@7",'中間シート（個人）'!$F$6:$O$100,8,FALSE)),"",VLOOKUP($D29&amp;"@7",'中間シート（個人）'!$F$6:$O$100,6,FALSE)&amp;VLOOKUP($D29&amp;"@7",'中間シート（個人）'!$F$6:$O$100,7,FALSE)&amp;"."&amp;VLOOKUP($D29&amp;"@7",'中間シート（個人）'!$F$6:$O$100,8,FALSE))</f>
      </c>
      <c r="AF29" s="18">
        <f>IF(ISERROR(VLOOKUP($D29&amp;"@8",'中間シート（個人）'!$F$6:$O$100,4,FALSE)&amp;VLOOKUP($D29&amp;"@8",'中間シート（個人）'!$F$6:$O$100,5,FALSE)),"",VLOOKUP($D29&amp;"@8",'中間シート（個人）'!$F$6:$O$100,4,FALSE)&amp;VLOOKUP($D29&amp;"@8",'中間シート（個人）'!$F$6:$O$100,5,FALSE))</f>
      </c>
      <c r="AG29" s="18">
        <f>IF(ISERROR(VLOOKUP($D29&amp;"@8",'中間シート（個人）'!$F$6:$O$100,6,FALSE)&amp;VLOOKUP($D29&amp;"@8",'中間シート（個人）'!$F$6:$O$100,7,FALSE)&amp;"."&amp;VLOOKUP($D29&amp;"@8",'中間シート（個人）'!$F$6:$O$100,8,FALSE)),"",VLOOKUP($D29&amp;"@8",'中間シート（個人）'!$F$6:$O$100,6,FALSE)&amp;VLOOKUP($D29&amp;"@8",'中間シート（個人）'!$F$6:$O$100,7,FALSE)&amp;"."&amp;VLOOKUP($D29&amp;"@8",'中間シート（個人）'!$F$6:$O$100,8,FALSE))</f>
      </c>
      <c r="AH29" s="18">
        <f>IF(ISERROR(VLOOKUP($D29&amp;"@9",'中間シート（個人）'!$F$6:$O$100,4,FALSE)&amp;VLOOKUP($D29&amp;"@9",'中間シート（個人）'!$F$6:$O$100,5,FALSE)),"",VLOOKUP($D29&amp;"@9",'中間シート（個人）'!$F$6:$O$100,4,FALSE)&amp;VLOOKUP($D29&amp;"@9",'中間シート（個人）'!$F$6:$O$100,5,FALSE))</f>
      </c>
      <c r="AI29" s="18">
        <f>IF(ISERROR(VLOOKUP($D29&amp;"@9",'中間シート（個人）'!$F$6:$O$100,6,FALSE)&amp;VLOOKUP($D29&amp;"@9",'中間シート（個人）'!$F$6:$O$100,7,FALSE)&amp;"."&amp;VLOOKUP($D29&amp;"@9",'中間シート（個人）'!$F$6:$O$100,8,FALSE)),"",VLOOKUP($D29&amp;"@9",'中間シート（個人）'!$F$6:$O$100,6,FALSE)&amp;VLOOKUP($D29&amp;"@9",'中間シート（個人）'!$F$6:$O$100,7,FALSE)&amp;"."&amp;VLOOKUP($D29&amp;"@9",'中間シート（個人）'!$F$6:$O$100,8,FALSE))</f>
      </c>
      <c r="AJ29" s="18">
        <f>IF(ISERROR(VLOOKUP($D29&amp;"@10",'中間シート（個人）'!$F$6:$O$100,4,FALSE)&amp;VLOOKUP($D29&amp;"@10",'中間シート（個人）'!$F$6:$O$100,5,FALSE)),"",VLOOKUP($D29&amp;"@10",'中間シート（個人）'!$F$6:$O$100,4,FALSE)&amp;VLOOKUP($D29&amp;"@10",'中間シート（個人）'!$F$6:$O$100,5,FALSE))</f>
      </c>
      <c r="AK29" s="18">
        <f>IF(ISERROR(VLOOKUP($D29&amp;"@10",'中間シート（個人）'!$F$6:$O$100,6,FALSE)&amp;VLOOKUP($D29&amp;"@10",'中間シート（個人）'!$F$6:$O$100,7,FALSE)&amp;"."&amp;VLOOKUP($D29&amp;"@10",'中間シート（個人）'!$F$6:$O$100,8,FALSE)),"",VLOOKUP($D29&amp;"@10",'中間シート（個人）'!$F$6:$O$100,6,FALSE)&amp;VLOOKUP($D29&amp;"@10",'中間シート（個人）'!$F$6:$O$100,7,FALSE)&amp;"."&amp;VLOOKUP($D29&amp;"@10",'中間シート（個人）'!$F$6:$O$100,8,FALSE))</f>
      </c>
    </row>
    <row r="30" spans="3:37" ht="13.5">
      <c r="C30" s="18">
        <f>IF('中間シート（個人）'!D32="○","",VLOOKUP('個人種目'!F32,'コード一覧'!$A$2:$B$3,2,FALSE))</f>
      </c>
      <c r="D30" s="18">
        <f>IF('中間シート（個人）'!D32="○","",'中間シート（個人）'!C32)</f>
      </c>
      <c r="E30" s="18">
        <f>IF('中間シート（個人）'!D32="○","",ASC('個人種目'!D32&amp;" "&amp;'個人種目'!E32))</f>
      </c>
      <c r="F30" s="18">
        <f>IF('中間シート（個人）'!D32="○","",'個人種目'!G32&amp;IF(LEN('個人種目'!H32)=1,"0"&amp;'個人種目'!H32,'個人種目'!H32)&amp;IF(LEN('個人種目'!I32)=1,"0"&amp;'個人種目'!I32,'個人種目'!I32))</f>
      </c>
      <c r="G30" s="19">
        <f>IF('中間シート（個人）'!D32="○","",VLOOKUP('個人種目'!$J32,'コード一覧'!$C$3:$D$6,2,FALSE))</f>
      </c>
      <c r="H30" s="18">
        <f>IF('中間シート（個人）'!D32="○","",IF('個人種目'!$J32="一般",0,'個人種目'!$K32))</f>
      </c>
      <c r="I30" s="18">
        <f>IF('中間シート（個人）'!D32="○","",'中間シート（個人）'!H32)</f>
      </c>
      <c r="K30" s="18">
        <f>IF('中間シート（個人）'!D32="○","",'個人種目'!$L$1)</f>
      </c>
      <c r="L30" s="18">
        <f>IF('中間シート（個人）'!D32="○","",ASC('申込書_コナミ'!$S$9))</f>
      </c>
      <c r="M30" s="18">
        <f>IF('中間シート（個人）'!D32="○","",'申込書_コナミ'!$E$8)</f>
      </c>
      <c r="Q30" s="18">
        <f>IF('中間シート（個人）'!D32="○","",4)</f>
      </c>
      <c r="R30" s="18">
        <f>IF(ISERROR(VLOOKUP($D30&amp;"@1",'中間シート（個人）'!$F$6:$O$100,4,FALSE)&amp;VLOOKUP($D30&amp;"@1",'中間シート（個人）'!$F$6:$O$100,5,FALSE)),"",VLOOKUP($D30&amp;"@1",'中間シート（個人）'!$F$6:$O$100,4,FALSE)&amp;VLOOKUP($D30&amp;"@1",'中間シート（個人）'!$F$6:$O$100,5,FALSE))</f>
      </c>
      <c r="S30" s="18">
        <f>IF(ISERROR(VLOOKUP($D30&amp;"@1",'中間シート（個人）'!$F$6:$O$100,6,FALSE)&amp;VLOOKUP($D30&amp;"@1",'中間シート（個人）'!$F$6:$O$100,7,FALSE)&amp;"."&amp;VLOOKUP($D30&amp;"@1",'中間シート（個人）'!$F$6:$O$100,8,FALSE)),"",VLOOKUP($D30&amp;"@1",'中間シート（個人）'!$F$6:$O$100,6,FALSE)&amp;VLOOKUP($D30&amp;"@1",'中間シート（個人）'!$F$6:$O$100,7,FALSE)&amp;"."&amp;VLOOKUP($D30&amp;"@1",'中間シート（個人）'!$F$6:$O$100,8,FALSE))</f>
      </c>
      <c r="T30" s="18">
        <f>IF(ISERROR(VLOOKUP($D30&amp;"@2",'中間シート（個人）'!$F$6:$O$100,4,FALSE)&amp;VLOOKUP($D30&amp;"@2",'中間シート（個人）'!$F$6:$O$100,5,FALSE)),"",VLOOKUP($D30&amp;"@2",'中間シート（個人）'!$F$6:$O$100,4,FALSE)&amp;VLOOKUP($D30&amp;"@2",'中間シート（個人）'!$F$6:$O$100,5,FALSE))</f>
      </c>
      <c r="U30" s="18">
        <f>IF(ISERROR(VLOOKUP($D30&amp;"@2",'中間シート（個人）'!$F$6:$O$100,6,FALSE)&amp;VLOOKUP($D30&amp;"@2",'中間シート（個人）'!$F$6:$O$100,7,FALSE)&amp;"."&amp;VLOOKUP($D30&amp;"@2",'中間シート（個人）'!$F$6:$O$100,8,FALSE)),"",VLOOKUP($D30&amp;"@2",'中間シート（個人）'!$F$6:$O$100,6,FALSE)&amp;VLOOKUP($D30&amp;"@2",'中間シート（個人）'!$F$6:$O$100,7,FALSE)&amp;"."&amp;VLOOKUP($D30&amp;"@2",'中間シート（個人）'!$F$6:$O$100,8,FALSE))</f>
      </c>
      <c r="V30" s="18">
        <f>IF(ISERROR(VLOOKUP($D30&amp;"@3",'中間シート（個人）'!$F$6:$O$100,4,FALSE)&amp;VLOOKUP($D30&amp;"@3",'中間シート（個人）'!$F$6:$O$100,5,FALSE)),"",VLOOKUP($D30&amp;"@3",'中間シート（個人）'!$F$6:$O$100,4,FALSE)&amp;VLOOKUP($D30&amp;"@3",'中間シート（個人）'!$F$6:$O$100,5,FALSE))</f>
      </c>
      <c r="W30" s="18">
        <f>IF(ISERROR(VLOOKUP($D30&amp;"@3",'中間シート（個人）'!$F$6:$O$100,6,FALSE)&amp;VLOOKUP($D30&amp;"@3",'中間シート（個人）'!$F$6:$O$100,7,FALSE)&amp;"."&amp;VLOOKUP($D30&amp;"@3",'中間シート（個人）'!$F$6:$O$100,8,FALSE)),"",VLOOKUP($D30&amp;"@3",'中間シート（個人）'!$F$6:$O$100,6,FALSE)&amp;VLOOKUP($D30&amp;"@3",'中間シート（個人）'!$F$6:$O$100,7,FALSE)&amp;"."&amp;VLOOKUP($D30&amp;"@3",'中間シート（個人）'!$F$6:$O$100,8,FALSE))</f>
      </c>
      <c r="X30" s="18">
        <f>IF(ISERROR(VLOOKUP($D30&amp;"@4",'中間シート（個人）'!$F$6:$O$100,4,FALSE)&amp;VLOOKUP($D30&amp;"@4",'中間シート（個人）'!$F$6:$O$100,5,FALSE)),"",VLOOKUP($D30&amp;"@4",'中間シート（個人）'!$F$6:$O$100,4,FALSE)&amp;VLOOKUP($D30&amp;"@4",'中間シート（個人）'!$F$6:$O$100,5,FALSE))</f>
      </c>
      <c r="Y30" s="18">
        <f>IF(ISERROR(VLOOKUP($D30&amp;"@4",'中間シート（個人）'!$F$6:$O$100,6,FALSE)&amp;VLOOKUP($D30&amp;"@4",'中間シート（個人）'!$F$6:$O$100,7,FALSE)&amp;"."&amp;VLOOKUP($D30&amp;"@4",'中間シート（個人）'!$F$6:$O$100,8,FALSE)),"",VLOOKUP($D30&amp;"@4",'中間シート（個人）'!$F$6:$O$100,6,FALSE)&amp;VLOOKUP($D30&amp;"@4",'中間シート（個人）'!$F$6:$O$100,7,FALSE)&amp;"."&amp;VLOOKUP($D30&amp;"@4",'中間シート（個人）'!$F$6:$O$100,8,FALSE))</f>
      </c>
      <c r="Z30" s="18">
        <f>IF(ISERROR(VLOOKUP($D30&amp;"@5",'中間シート（個人）'!$F$6:$O$100,4,FALSE)&amp;VLOOKUP($D30&amp;"@5",'中間シート（個人）'!$F$6:$O$100,5,FALSE)),"",VLOOKUP($D30&amp;"@5",'中間シート（個人）'!$F$6:$O$100,4,FALSE)&amp;VLOOKUP($D30&amp;"@5",'中間シート（個人）'!$F$6:$O$100,5,FALSE))</f>
      </c>
      <c r="AA30" s="18">
        <f>IF(ISERROR(VLOOKUP($D30&amp;"@5",'中間シート（個人）'!$F$6:$O$100,6,FALSE)&amp;VLOOKUP($D30&amp;"@5",'中間シート（個人）'!$F$6:$O$100,7,FALSE)&amp;"."&amp;VLOOKUP($D30&amp;"@5",'中間シート（個人）'!$F$6:$O$100,8,FALSE)),"",VLOOKUP($D30&amp;"@5",'中間シート（個人）'!$F$6:$O$100,6,FALSE)&amp;VLOOKUP($D30&amp;"@5",'中間シート（個人）'!$F$6:$O$100,7,FALSE)&amp;"."&amp;VLOOKUP($D30&amp;"@5",'中間シート（個人）'!$F$6:$O$100,8,FALSE))</f>
      </c>
      <c r="AB30" s="18">
        <f>IF(ISERROR(VLOOKUP($D30&amp;"@6",'中間シート（個人）'!$F$6:$O$100,4,FALSE)&amp;VLOOKUP($D30&amp;"@6",'中間シート（個人）'!$F$6:$O$100,5,FALSE)),"",VLOOKUP($D30&amp;"@6",'中間シート（個人）'!$F$6:$O$100,4,FALSE)&amp;VLOOKUP($D30&amp;"@6",'中間シート（個人）'!$F$6:$O$100,5,FALSE))</f>
      </c>
      <c r="AC30" s="18">
        <f>IF(ISERROR(VLOOKUP($D30&amp;"@6",'中間シート（個人）'!$F$6:$O$100,6,FALSE)&amp;VLOOKUP($D30&amp;"@6",'中間シート（個人）'!$F$6:$O$100,7,FALSE)&amp;"."&amp;VLOOKUP($D30&amp;"@6",'中間シート（個人）'!$F$6:$O$100,8,FALSE)),"",VLOOKUP($D30&amp;"@6",'中間シート（個人）'!$F$6:$O$100,6,FALSE)&amp;VLOOKUP($D30&amp;"@6",'中間シート（個人）'!$F$6:$O$100,7,FALSE)&amp;"."&amp;VLOOKUP($D30&amp;"@6",'中間シート（個人）'!$F$6:$O$100,8,FALSE))</f>
      </c>
      <c r="AD30" s="18">
        <f>IF(ISERROR(VLOOKUP($D30&amp;"@7",'中間シート（個人）'!$F$6:$O$100,4,FALSE)&amp;VLOOKUP($D30&amp;"@7",'中間シート（個人）'!$F$6:$O$100,5,FALSE)),"",VLOOKUP($D30&amp;"@7",'中間シート（個人）'!$F$6:$O$100,4,FALSE)&amp;VLOOKUP($D30&amp;"@7",'中間シート（個人）'!$F$6:$O$100,5,FALSE))</f>
      </c>
      <c r="AE30" s="18">
        <f>IF(ISERROR(VLOOKUP($D30&amp;"@7",'中間シート（個人）'!$F$6:$O$100,6,FALSE)&amp;VLOOKUP($D30&amp;"@7",'中間シート（個人）'!$F$6:$O$100,7,FALSE)&amp;"."&amp;VLOOKUP($D30&amp;"@7",'中間シート（個人）'!$F$6:$O$100,8,FALSE)),"",VLOOKUP($D30&amp;"@7",'中間シート（個人）'!$F$6:$O$100,6,FALSE)&amp;VLOOKUP($D30&amp;"@7",'中間シート（個人）'!$F$6:$O$100,7,FALSE)&amp;"."&amp;VLOOKUP($D30&amp;"@7",'中間シート（個人）'!$F$6:$O$100,8,FALSE))</f>
      </c>
      <c r="AF30" s="18">
        <f>IF(ISERROR(VLOOKUP($D30&amp;"@8",'中間シート（個人）'!$F$6:$O$100,4,FALSE)&amp;VLOOKUP($D30&amp;"@8",'中間シート（個人）'!$F$6:$O$100,5,FALSE)),"",VLOOKUP($D30&amp;"@8",'中間シート（個人）'!$F$6:$O$100,4,FALSE)&amp;VLOOKUP($D30&amp;"@8",'中間シート（個人）'!$F$6:$O$100,5,FALSE))</f>
      </c>
      <c r="AG30" s="18">
        <f>IF(ISERROR(VLOOKUP($D30&amp;"@8",'中間シート（個人）'!$F$6:$O$100,6,FALSE)&amp;VLOOKUP($D30&amp;"@8",'中間シート（個人）'!$F$6:$O$100,7,FALSE)&amp;"."&amp;VLOOKUP($D30&amp;"@8",'中間シート（個人）'!$F$6:$O$100,8,FALSE)),"",VLOOKUP($D30&amp;"@8",'中間シート（個人）'!$F$6:$O$100,6,FALSE)&amp;VLOOKUP($D30&amp;"@8",'中間シート（個人）'!$F$6:$O$100,7,FALSE)&amp;"."&amp;VLOOKUP($D30&amp;"@8",'中間シート（個人）'!$F$6:$O$100,8,FALSE))</f>
      </c>
      <c r="AH30" s="18">
        <f>IF(ISERROR(VLOOKUP($D30&amp;"@9",'中間シート（個人）'!$F$6:$O$100,4,FALSE)&amp;VLOOKUP($D30&amp;"@9",'中間シート（個人）'!$F$6:$O$100,5,FALSE)),"",VLOOKUP($D30&amp;"@9",'中間シート（個人）'!$F$6:$O$100,4,FALSE)&amp;VLOOKUP($D30&amp;"@9",'中間シート（個人）'!$F$6:$O$100,5,FALSE))</f>
      </c>
      <c r="AI30" s="18">
        <f>IF(ISERROR(VLOOKUP($D30&amp;"@9",'中間シート（個人）'!$F$6:$O$100,6,FALSE)&amp;VLOOKUP($D30&amp;"@9",'中間シート（個人）'!$F$6:$O$100,7,FALSE)&amp;"."&amp;VLOOKUP($D30&amp;"@9",'中間シート（個人）'!$F$6:$O$100,8,FALSE)),"",VLOOKUP($D30&amp;"@9",'中間シート（個人）'!$F$6:$O$100,6,FALSE)&amp;VLOOKUP($D30&amp;"@9",'中間シート（個人）'!$F$6:$O$100,7,FALSE)&amp;"."&amp;VLOOKUP($D30&amp;"@9",'中間シート（個人）'!$F$6:$O$100,8,FALSE))</f>
      </c>
      <c r="AJ30" s="18">
        <f>IF(ISERROR(VLOOKUP($D30&amp;"@10",'中間シート（個人）'!$F$6:$O$100,4,FALSE)&amp;VLOOKUP($D30&amp;"@10",'中間シート（個人）'!$F$6:$O$100,5,FALSE)),"",VLOOKUP($D30&amp;"@10",'中間シート（個人）'!$F$6:$O$100,4,FALSE)&amp;VLOOKUP($D30&amp;"@10",'中間シート（個人）'!$F$6:$O$100,5,FALSE))</f>
      </c>
      <c r="AK30" s="18">
        <f>IF(ISERROR(VLOOKUP($D30&amp;"@10",'中間シート（個人）'!$F$6:$O$100,6,FALSE)&amp;VLOOKUP($D30&amp;"@10",'中間シート（個人）'!$F$6:$O$100,7,FALSE)&amp;"."&amp;VLOOKUP($D30&amp;"@10",'中間シート（個人）'!$F$6:$O$100,8,FALSE)),"",VLOOKUP($D30&amp;"@10",'中間シート（個人）'!$F$6:$O$100,6,FALSE)&amp;VLOOKUP($D30&amp;"@10",'中間シート（個人）'!$F$6:$O$100,7,FALSE)&amp;"."&amp;VLOOKUP($D30&amp;"@10",'中間シート（個人）'!$F$6:$O$100,8,FALSE))</f>
      </c>
    </row>
    <row r="31" spans="3:37" ht="13.5">
      <c r="C31" s="18">
        <f>IF('中間シート（個人）'!D33="○","",VLOOKUP('個人種目'!F33,'コード一覧'!$A$2:$B$3,2,FALSE))</f>
      </c>
      <c r="D31" s="18">
        <f>IF('中間シート（個人）'!D33="○","",'中間シート（個人）'!C33)</f>
      </c>
      <c r="E31" s="18">
        <f>IF('中間シート（個人）'!D33="○","",ASC('個人種目'!D33&amp;" "&amp;'個人種目'!E33))</f>
      </c>
      <c r="F31" s="18">
        <f>IF('中間シート（個人）'!D33="○","",'個人種目'!G33&amp;IF(LEN('個人種目'!H33)=1,"0"&amp;'個人種目'!H33,'個人種目'!H33)&amp;IF(LEN('個人種目'!I33)=1,"0"&amp;'個人種目'!I33,'個人種目'!I33))</f>
      </c>
      <c r="G31" s="19">
        <f>IF('中間シート（個人）'!D33="○","",VLOOKUP('個人種目'!$J33,'コード一覧'!$C$3:$D$6,2,FALSE))</f>
      </c>
      <c r="H31" s="18">
        <f>IF('中間シート（個人）'!D33="○","",IF('個人種目'!$J33="一般",0,'個人種目'!$K33))</f>
      </c>
      <c r="I31" s="18">
        <f>IF('中間シート（個人）'!D33="○","",'中間シート（個人）'!H33)</f>
      </c>
      <c r="K31" s="18">
        <f>IF('中間シート（個人）'!D33="○","",'個人種目'!$L$1)</f>
      </c>
      <c r="L31" s="18">
        <f>IF('中間シート（個人）'!D33="○","",ASC('申込書_コナミ'!$S$9))</f>
      </c>
      <c r="M31" s="18">
        <f>IF('中間シート（個人）'!D33="○","",'申込書_コナミ'!$E$8)</f>
      </c>
      <c r="Q31" s="18">
        <f>IF('中間シート（個人）'!D33="○","",4)</f>
      </c>
      <c r="R31" s="18">
        <f>IF(ISERROR(VLOOKUP($D31&amp;"@1",'中間シート（個人）'!$F$6:$O$100,4,FALSE)&amp;VLOOKUP($D31&amp;"@1",'中間シート（個人）'!$F$6:$O$100,5,FALSE)),"",VLOOKUP($D31&amp;"@1",'中間シート（個人）'!$F$6:$O$100,4,FALSE)&amp;VLOOKUP($D31&amp;"@1",'中間シート（個人）'!$F$6:$O$100,5,FALSE))</f>
      </c>
      <c r="S31" s="18">
        <f>IF(ISERROR(VLOOKUP($D31&amp;"@1",'中間シート（個人）'!$F$6:$O$100,6,FALSE)&amp;VLOOKUP($D31&amp;"@1",'中間シート（個人）'!$F$6:$O$100,7,FALSE)&amp;"."&amp;VLOOKUP($D31&amp;"@1",'中間シート（個人）'!$F$6:$O$100,8,FALSE)),"",VLOOKUP($D31&amp;"@1",'中間シート（個人）'!$F$6:$O$100,6,FALSE)&amp;VLOOKUP($D31&amp;"@1",'中間シート（個人）'!$F$6:$O$100,7,FALSE)&amp;"."&amp;VLOOKUP($D31&amp;"@1",'中間シート（個人）'!$F$6:$O$100,8,FALSE))</f>
      </c>
      <c r="T31" s="18">
        <f>IF(ISERROR(VLOOKUP($D31&amp;"@2",'中間シート（個人）'!$F$6:$O$100,4,FALSE)&amp;VLOOKUP($D31&amp;"@2",'中間シート（個人）'!$F$6:$O$100,5,FALSE)),"",VLOOKUP($D31&amp;"@2",'中間シート（個人）'!$F$6:$O$100,4,FALSE)&amp;VLOOKUP($D31&amp;"@2",'中間シート（個人）'!$F$6:$O$100,5,FALSE))</f>
      </c>
      <c r="U31" s="18">
        <f>IF(ISERROR(VLOOKUP($D31&amp;"@2",'中間シート（個人）'!$F$6:$O$100,6,FALSE)&amp;VLOOKUP($D31&amp;"@2",'中間シート（個人）'!$F$6:$O$100,7,FALSE)&amp;"."&amp;VLOOKUP($D31&amp;"@2",'中間シート（個人）'!$F$6:$O$100,8,FALSE)),"",VLOOKUP($D31&amp;"@2",'中間シート（個人）'!$F$6:$O$100,6,FALSE)&amp;VLOOKUP($D31&amp;"@2",'中間シート（個人）'!$F$6:$O$100,7,FALSE)&amp;"."&amp;VLOOKUP($D31&amp;"@2",'中間シート（個人）'!$F$6:$O$100,8,FALSE))</f>
      </c>
      <c r="V31" s="18">
        <f>IF(ISERROR(VLOOKUP($D31&amp;"@3",'中間シート（個人）'!$F$6:$O$100,4,FALSE)&amp;VLOOKUP($D31&amp;"@3",'中間シート（個人）'!$F$6:$O$100,5,FALSE)),"",VLOOKUP($D31&amp;"@3",'中間シート（個人）'!$F$6:$O$100,4,FALSE)&amp;VLOOKUP($D31&amp;"@3",'中間シート（個人）'!$F$6:$O$100,5,FALSE))</f>
      </c>
      <c r="W31" s="18">
        <f>IF(ISERROR(VLOOKUP($D31&amp;"@3",'中間シート（個人）'!$F$6:$O$100,6,FALSE)&amp;VLOOKUP($D31&amp;"@3",'中間シート（個人）'!$F$6:$O$100,7,FALSE)&amp;"."&amp;VLOOKUP($D31&amp;"@3",'中間シート（個人）'!$F$6:$O$100,8,FALSE)),"",VLOOKUP($D31&amp;"@3",'中間シート（個人）'!$F$6:$O$100,6,FALSE)&amp;VLOOKUP($D31&amp;"@3",'中間シート（個人）'!$F$6:$O$100,7,FALSE)&amp;"."&amp;VLOOKUP($D31&amp;"@3",'中間シート（個人）'!$F$6:$O$100,8,FALSE))</f>
      </c>
      <c r="X31" s="18">
        <f>IF(ISERROR(VLOOKUP($D31&amp;"@4",'中間シート（個人）'!$F$6:$O$100,4,FALSE)&amp;VLOOKUP($D31&amp;"@4",'中間シート（個人）'!$F$6:$O$100,5,FALSE)),"",VLOOKUP($D31&amp;"@4",'中間シート（個人）'!$F$6:$O$100,4,FALSE)&amp;VLOOKUP($D31&amp;"@4",'中間シート（個人）'!$F$6:$O$100,5,FALSE))</f>
      </c>
      <c r="Y31" s="18">
        <f>IF(ISERROR(VLOOKUP($D31&amp;"@4",'中間シート（個人）'!$F$6:$O$100,6,FALSE)&amp;VLOOKUP($D31&amp;"@4",'中間シート（個人）'!$F$6:$O$100,7,FALSE)&amp;"."&amp;VLOOKUP($D31&amp;"@4",'中間シート（個人）'!$F$6:$O$100,8,FALSE)),"",VLOOKUP($D31&amp;"@4",'中間シート（個人）'!$F$6:$O$100,6,FALSE)&amp;VLOOKUP($D31&amp;"@4",'中間シート（個人）'!$F$6:$O$100,7,FALSE)&amp;"."&amp;VLOOKUP($D31&amp;"@4",'中間シート（個人）'!$F$6:$O$100,8,FALSE))</f>
      </c>
      <c r="Z31" s="18">
        <f>IF(ISERROR(VLOOKUP($D31&amp;"@5",'中間シート（個人）'!$F$6:$O$100,4,FALSE)&amp;VLOOKUP($D31&amp;"@5",'中間シート（個人）'!$F$6:$O$100,5,FALSE)),"",VLOOKUP($D31&amp;"@5",'中間シート（個人）'!$F$6:$O$100,4,FALSE)&amp;VLOOKUP($D31&amp;"@5",'中間シート（個人）'!$F$6:$O$100,5,FALSE))</f>
      </c>
      <c r="AA31" s="18">
        <f>IF(ISERROR(VLOOKUP($D31&amp;"@5",'中間シート（個人）'!$F$6:$O$100,6,FALSE)&amp;VLOOKUP($D31&amp;"@5",'中間シート（個人）'!$F$6:$O$100,7,FALSE)&amp;"."&amp;VLOOKUP($D31&amp;"@5",'中間シート（個人）'!$F$6:$O$100,8,FALSE)),"",VLOOKUP($D31&amp;"@5",'中間シート（個人）'!$F$6:$O$100,6,FALSE)&amp;VLOOKUP($D31&amp;"@5",'中間シート（個人）'!$F$6:$O$100,7,FALSE)&amp;"."&amp;VLOOKUP($D31&amp;"@5",'中間シート（個人）'!$F$6:$O$100,8,FALSE))</f>
      </c>
      <c r="AB31" s="18">
        <f>IF(ISERROR(VLOOKUP($D31&amp;"@6",'中間シート（個人）'!$F$6:$O$100,4,FALSE)&amp;VLOOKUP($D31&amp;"@6",'中間シート（個人）'!$F$6:$O$100,5,FALSE)),"",VLOOKUP($D31&amp;"@6",'中間シート（個人）'!$F$6:$O$100,4,FALSE)&amp;VLOOKUP($D31&amp;"@6",'中間シート（個人）'!$F$6:$O$100,5,FALSE))</f>
      </c>
      <c r="AC31" s="18">
        <f>IF(ISERROR(VLOOKUP($D31&amp;"@6",'中間シート（個人）'!$F$6:$O$100,6,FALSE)&amp;VLOOKUP($D31&amp;"@6",'中間シート（個人）'!$F$6:$O$100,7,FALSE)&amp;"."&amp;VLOOKUP($D31&amp;"@6",'中間シート（個人）'!$F$6:$O$100,8,FALSE)),"",VLOOKUP($D31&amp;"@6",'中間シート（個人）'!$F$6:$O$100,6,FALSE)&amp;VLOOKUP($D31&amp;"@6",'中間シート（個人）'!$F$6:$O$100,7,FALSE)&amp;"."&amp;VLOOKUP($D31&amp;"@6",'中間シート（個人）'!$F$6:$O$100,8,FALSE))</f>
      </c>
      <c r="AD31" s="18">
        <f>IF(ISERROR(VLOOKUP($D31&amp;"@7",'中間シート（個人）'!$F$6:$O$100,4,FALSE)&amp;VLOOKUP($D31&amp;"@7",'中間シート（個人）'!$F$6:$O$100,5,FALSE)),"",VLOOKUP($D31&amp;"@7",'中間シート（個人）'!$F$6:$O$100,4,FALSE)&amp;VLOOKUP($D31&amp;"@7",'中間シート（個人）'!$F$6:$O$100,5,FALSE))</f>
      </c>
      <c r="AE31" s="18">
        <f>IF(ISERROR(VLOOKUP($D31&amp;"@7",'中間シート（個人）'!$F$6:$O$100,6,FALSE)&amp;VLOOKUP($D31&amp;"@7",'中間シート（個人）'!$F$6:$O$100,7,FALSE)&amp;"."&amp;VLOOKUP($D31&amp;"@7",'中間シート（個人）'!$F$6:$O$100,8,FALSE)),"",VLOOKUP($D31&amp;"@7",'中間シート（個人）'!$F$6:$O$100,6,FALSE)&amp;VLOOKUP($D31&amp;"@7",'中間シート（個人）'!$F$6:$O$100,7,FALSE)&amp;"."&amp;VLOOKUP($D31&amp;"@7",'中間シート（個人）'!$F$6:$O$100,8,FALSE))</f>
      </c>
      <c r="AF31" s="18">
        <f>IF(ISERROR(VLOOKUP($D31&amp;"@8",'中間シート（個人）'!$F$6:$O$100,4,FALSE)&amp;VLOOKUP($D31&amp;"@8",'中間シート（個人）'!$F$6:$O$100,5,FALSE)),"",VLOOKUP($D31&amp;"@8",'中間シート（個人）'!$F$6:$O$100,4,FALSE)&amp;VLOOKUP($D31&amp;"@8",'中間シート（個人）'!$F$6:$O$100,5,FALSE))</f>
      </c>
      <c r="AG31" s="18">
        <f>IF(ISERROR(VLOOKUP($D31&amp;"@8",'中間シート（個人）'!$F$6:$O$100,6,FALSE)&amp;VLOOKUP($D31&amp;"@8",'中間シート（個人）'!$F$6:$O$100,7,FALSE)&amp;"."&amp;VLOOKUP($D31&amp;"@8",'中間シート（個人）'!$F$6:$O$100,8,FALSE)),"",VLOOKUP($D31&amp;"@8",'中間シート（個人）'!$F$6:$O$100,6,FALSE)&amp;VLOOKUP($D31&amp;"@8",'中間シート（個人）'!$F$6:$O$100,7,FALSE)&amp;"."&amp;VLOOKUP($D31&amp;"@8",'中間シート（個人）'!$F$6:$O$100,8,FALSE))</f>
      </c>
      <c r="AH31" s="18">
        <f>IF(ISERROR(VLOOKUP($D31&amp;"@9",'中間シート（個人）'!$F$6:$O$100,4,FALSE)&amp;VLOOKUP($D31&amp;"@9",'中間シート（個人）'!$F$6:$O$100,5,FALSE)),"",VLOOKUP($D31&amp;"@9",'中間シート（個人）'!$F$6:$O$100,4,FALSE)&amp;VLOOKUP($D31&amp;"@9",'中間シート（個人）'!$F$6:$O$100,5,FALSE))</f>
      </c>
      <c r="AI31" s="18">
        <f>IF(ISERROR(VLOOKUP($D31&amp;"@9",'中間シート（個人）'!$F$6:$O$100,6,FALSE)&amp;VLOOKUP($D31&amp;"@9",'中間シート（個人）'!$F$6:$O$100,7,FALSE)&amp;"."&amp;VLOOKUP($D31&amp;"@9",'中間シート（個人）'!$F$6:$O$100,8,FALSE)),"",VLOOKUP($D31&amp;"@9",'中間シート（個人）'!$F$6:$O$100,6,FALSE)&amp;VLOOKUP($D31&amp;"@9",'中間シート（個人）'!$F$6:$O$100,7,FALSE)&amp;"."&amp;VLOOKUP($D31&amp;"@9",'中間シート（個人）'!$F$6:$O$100,8,FALSE))</f>
      </c>
      <c r="AJ31" s="18">
        <f>IF(ISERROR(VLOOKUP($D31&amp;"@10",'中間シート（個人）'!$F$6:$O$100,4,FALSE)&amp;VLOOKUP($D31&amp;"@10",'中間シート（個人）'!$F$6:$O$100,5,FALSE)),"",VLOOKUP($D31&amp;"@10",'中間シート（個人）'!$F$6:$O$100,4,FALSE)&amp;VLOOKUP($D31&amp;"@10",'中間シート（個人）'!$F$6:$O$100,5,FALSE))</f>
      </c>
      <c r="AK31" s="18">
        <f>IF(ISERROR(VLOOKUP($D31&amp;"@10",'中間シート（個人）'!$F$6:$O$100,6,FALSE)&amp;VLOOKUP($D31&amp;"@10",'中間シート（個人）'!$F$6:$O$100,7,FALSE)&amp;"."&amp;VLOOKUP($D31&amp;"@10",'中間シート（個人）'!$F$6:$O$100,8,FALSE)),"",VLOOKUP($D31&amp;"@10",'中間シート（個人）'!$F$6:$O$100,6,FALSE)&amp;VLOOKUP($D31&amp;"@10",'中間シート（個人）'!$F$6:$O$100,7,FALSE)&amp;"."&amp;VLOOKUP($D31&amp;"@10",'中間シート（個人）'!$F$6:$O$100,8,FALSE))</f>
      </c>
    </row>
    <row r="32" spans="3:37" ht="13.5">
      <c r="C32" s="18">
        <f>IF('中間シート（個人）'!D34="○","",VLOOKUP('個人種目'!F34,'コード一覧'!$A$2:$B$3,2,FALSE))</f>
      </c>
      <c r="D32" s="18">
        <f>IF('中間シート（個人）'!D34="○","",'中間シート（個人）'!C34)</f>
      </c>
      <c r="E32" s="18">
        <f>IF('中間シート（個人）'!D34="○","",ASC('個人種目'!D34&amp;" "&amp;'個人種目'!E34))</f>
      </c>
      <c r="F32" s="18">
        <f>IF('中間シート（個人）'!D34="○","",'個人種目'!G34&amp;IF(LEN('個人種目'!H34)=1,"0"&amp;'個人種目'!H34,'個人種目'!H34)&amp;IF(LEN('個人種目'!I34)=1,"0"&amp;'個人種目'!I34,'個人種目'!I34))</f>
      </c>
      <c r="G32" s="19">
        <f>IF('中間シート（個人）'!D34="○","",VLOOKUP('個人種目'!$J34,'コード一覧'!$C$3:$D$6,2,FALSE))</f>
      </c>
      <c r="H32" s="18">
        <f>IF('中間シート（個人）'!D34="○","",IF('個人種目'!$J34="一般",0,'個人種目'!$K34))</f>
      </c>
      <c r="I32" s="18">
        <f>IF('中間シート（個人）'!D34="○","",'中間シート（個人）'!H34)</f>
      </c>
      <c r="K32" s="18">
        <f>IF('中間シート（個人）'!D34="○","",'個人種目'!$L$1)</f>
      </c>
      <c r="L32" s="18">
        <f>IF('中間シート（個人）'!D34="○","",ASC('申込書_コナミ'!$S$9))</f>
      </c>
      <c r="M32" s="18">
        <f>IF('中間シート（個人）'!D34="○","",'申込書_コナミ'!$E$8)</f>
      </c>
      <c r="Q32" s="18">
        <f>IF('中間シート（個人）'!D34="○","",4)</f>
      </c>
      <c r="R32" s="18">
        <f>IF(ISERROR(VLOOKUP($D32&amp;"@1",'中間シート（個人）'!$F$6:$O$100,4,FALSE)&amp;VLOOKUP($D32&amp;"@1",'中間シート（個人）'!$F$6:$O$100,5,FALSE)),"",VLOOKUP($D32&amp;"@1",'中間シート（個人）'!$F$6:$O$100,4,FALSE)&amp;VLOOKUP($D32&amp;"@1",'中間シート（個人）'!$F$6:$O$100,5,FALSE))</f>
      </c>
      <c r="S32" s="18">
        <f>IF(ISERROR(VLOOKUP($D32&amp;"@1",'中間シート（個人）'!$F$6:$O$100,6,FALSE)&amp;VLOOKUP($D32&amp;"@1",'中間シート（個人）'!$F$6:$O$100,7,FALSE)&amp;"."&amp;VLOOKUP($D32&amp;"@1",'中間シート（個人）'!$F$6:$O$100,8,FALSE)),"",VLOOKUP($D32&amp;"@1",'中間シート（個人）'!$F$6:$O$100,6,FALSE)&amp;VLOOKUP($D32&amp;"@1",'中間シート（個人）'!$F$6:$O$100,7,FALSE)&amp;"."&amp;VLOOKUP($D32&amp;"@1",'中間シート（個人）'!$F$6:$O$100,8,FALSE))</f>
      </c>
      <c r="T32" s="18">
        <f>IF(ISERROR(VLOOKUP($D32&amp;"@2",'中間シート（個人）'!$F$6:$O$100,4,FALSE)&amp;VLOOKUP($D32&amp;"@2",'中間シート（個人）'!$F$6:$O$100,5,FALSE)),"",VLOOKUP($D32&amp;"@2",'中間シート（個人）'!$F$6:$O$100,4,FALSE)&amp;VLOOKUP($D32&amp;"@2",'中間シート（個人）'!$F$6:$O$100,5,FALSE))</f>
      </c>
      <c r="U32" s="18">
        <f>IF(ISERROR(VLOOKUP($D32&amp;"@2",'中間シート（個人）'!$F$6:$O$100,6,FALSE)&amp;VLOOKUP($D32&amp;"@2",'中間シート（個人）'!$F$6:$O$100,7,FALSE)&amp;"."&amp;VLOOKUP($D32&amp;"@2",'中間シート（個人）'!$F$6:$O$100,8,FALSE)),"",VLOOKUP($D32&amp;"@2",'中間シート（個人）'!$F$6:$O$100,6,FALSE)&amp;VLOOKUP($D32&amp;"@2",'中間シート（個人）'!$F$6:$O$100,7,FALSE)&amp;"."&amp;VLOOKUP($D32&amp;"@2",'中間シート（個人）'!$F$6:$O$100,8,FALSE))</f>
      </c>
      <c r="V32" s="18">
        <f>IF(ISERROR(VLOOKUP($D32&amp;"@3",'中間シート（個人）'!$F$6:$O$100,4,FALSE)&amp;VLOOKUP($D32&amp;"@3",'中間シート（個人）'!$F$6:$O$100,5,FALSE)),"",VLOOKUP($D32&amp;"@3",'中間シート（個人）'!$F$6:$O$100,4,FALSE)&amp;VLOOKUP($D32&amp;"@3",'中間シート（個人）'!$F$6:$O$100,5,FALSE))</f>
      </c>
      <c r="W32" s="18">
        <f>IF(ISERROR(VLOOKUP($D32&amp;"@3",'中間シート（個人）'!$F$6:$O$100,6,FALSE)&amp;VLOOKUP($D32&amp;"@3",'中間シート（個人）'!$F$6:$O$100,7,FALSE)&amp;"."&amp;VLOOKUP($D32&amp;"@3",'中間シート（個人）'!$F$6:$O$100,8,FALSE)),"",VLOOKUP($D32&amp;"@3",'中間シート（個人）'!$F$6:$O$100,6,FALSE)&amp;VLOOKUP($D32&amp;"@3",'中間シート（個人）'!$F$6:$O$100,7,FALSE)&amp;"."&amp;VLOOKUP($D32&amp;"@3",'中間シート（個人）'!$F$6:$O$100,8,FALSE))</f>
      </c>
      <c r="X32" s="18">
        <f>IF(ISERROR(VLOOKUP($D32&amp;"@4",'中間シート（個人）'!$F$6:$O$100,4,FALSE)&amp;VLOOKUP($D32&amp;"@4",'中間シート（個人）'!$F$6:$O$100,5,FALSE)),"",VLOOKUP($D32&amp;"@4",'中間シート（個人）'!$F$6:$O$100,4,FALSE)&amp;VLOOKUP($D32&amp;"@4",'中間シート（個人）'!$F$6:$O$100,5,FALSE))</f>
      </c>
      <c r="Y32" s="18">
        <f>IF(ISERROR(VLOOKUP($D32&amp;"@4",'中間シート（個人）'!$F$6:$O$100,6,FALSE)&amp;VLOOKUP($D32&amp;"@4",'中間シート（個人）'!$F$6:$O$100,7,FALSE)&amp;"."&amp;VLOOKUP($D32&amp;"@4",'中間シート（個人）'!$F$6:$O$100,8,FALSE)),"",VLOOKUP($D32&amp;"@4",'中間シート（個人）'!$F$6:$O$100,6,FALSE)&amp;VLOOKUP($D32&amp;"@4",'中間シート（個人）'!$F$6:$O$100,7,FALSE)&amp;"."&amp;VLOOKUP($D32&amp;"@4",'中間シート（個人）'!$F$6:$O$100,8,FALSE))</f>
      </c>
      <c r="Z32" s="18">
        <f>IF(ISERROR(VLOOKUP($D32&amp;"@5",'中間シート（個人）'!$F$6:$O$100,4,FALSE)&amp;VLOOKUP($D32&amp;"@5",'中間シート（個人）'!$F$6:$O$100,5,FALSE)),"",VLOOKUP($D32&amp;"@5",'中間シート（個人）'!$F$6:$O$100,4,FALSE)&amp;VLOOKUP($D32&amp;"@5",'中間シート（個人）'!$F$6:$O$100,5,FALSE))</f>
      </c>
      <c r="AA32" s="18">
        <f>IF(ISERROR(VLOOKUP($D32&amp;"@5",'中間シート（個人）'!$F$6:$O$100,6,FALSE)&amp;VLOOKUP($D32&amp;"@5",'中間シート（個人）'!$F$6:$O$100,7,FALSE)&amp;"."&amp;VLOOKUP($D32&amp;"@5",'中間シート（個人）'!$F$6:$O$100,8,FALSE)),"",VLOOKUP($D32&amp;"@5",'中間シート（個人）'!$F$6:$O$100,6,FALSE)&amp;VLOOKUP($D32&amp;"@5",'中間シート（個人）'!$F$6:$O$100,7,FALSE)&amp;"."&amp;VLOOKUP($D32&amp;"@5",'中間シート（個人）'!$F$6:$O$100,8,FALSE))</f>
      </c>
      <c r="AB32" s="18">
        <f>IF(ISERROR(VLOOKUP($D32&amp;"@6",'中間シート（個人）'!$F$6:$O$100,4,FALSE)&amp;VLOOKUP($D32&amp;"@6",'中間シート（個人）'!$F$6:$O$100,5,FALSE)),"",VLOOKUP($D32&amp;"@6",'中間シート（個人）'!$F$6:$O$100,4,FALSE)&amp;VLOOKUP($D32&amp;"@6",'中間シート（個人）'!$F$6:$O$100,5,FALSE))</f>
      </c>
      <c r="AC32" s="18">
        <f>IF(ISERROR(VLOOKUP($D32&amp;"@6",'中間シート（個人）'!$F$6:$O$100,6,FALSE)&amp;VLOOKUP($D32&amp;"@6",'中間シート（個人）'!$F$6:$O$100,7,FALSE)&amp;"."&amp;VLOOKUP($D32&amp;"@6",'中間シート（個人）'!$F$6:$O$100,8,FALSE)),"",VLOOKUP($D32&amp;"@6",'中間シート（個人）'!$F$6:$O$100,6,FALSE)&amp;VLOOKUP($D32&amp;"@6",'中間シート（個人）'!$F$6:$O$100,7,FALSE)&amp;"."&amp;VLOOKUP($D32&amp;"@6",'中間シート（個人）'!$F$6:$O$100,8,FALSE))</f>
      </c>
      <c r="AD32" s="18">
        <f>IF(ISERROR(VLOOKUP($D32&amp;"@7",'中間シート（個人）'!$F$6:$O$100,4,FALSE)&amp;VLOOKUP($D32&amp;"@7",'中間シート（個人）'!$F$6:$O$100,5,FALSE)),"",VLOOKUP($D32&amp;"@7",'中間シート（個人）'!$F$6:$O$100,4,FALSE)&amp;VLOOKUP($D32&amp;"@7",'中間シート（個人）'!$F$6:$O$100,5,FALSE))</f>
      </c>
      <c r="AE32" s="18">
        <f>IF(ISERROR(VLOOKUP($D32&amp;"@7",'中間シート（個人）'!$F$6:$O$100,6,FALSE)&amp;VLOOKUP($D32&amp;"@7",'中間シート（個人）'!$F$6:$O$100,7,FALSE)&amp;"."&amp;VLOOKUP($D32&amp;"@7",'中間シート（個人）'!$F$6:$O$100,8,FALSE)),"",VLOOKUP($D32&amp;"@7",'中間シート（個人）'!$F$6:$O$100,6,FALSE)&amp;VLOOKUP($D32&amp;"@7",'中間シート（個人）'!$F$6:$O$100,7,FALSE)&amp;"."&amp;VLOOKUP($D32&amp;"@7",'中間シート（個人）'!$F$6:$O$100,8,FALSE))</f>
      </c>
      <c r="AF32" s="18">
        <f>IF(ISERROR(VLOOKUP($D32&amp;"@8",'中間シート（個人）'!$F$6:$O$100,4,FALSE)&amp;VLOOKUP($D32&amp;"@8",'中間シート（個人）'!$F$6:$O$100,5,FALSE)),"",VLOOKUP($D32&amp;"@8",'中間シート（個人）'!$F$6:$O$100,4,FALSE)&amp;VLOOKUP($D32&amp;"@8",'中間シート（個人）'!$F$6:$O$100,5,FALSE))</f>
      </c>
      <c r="AG32" s="18">
        <f>IF(ISERROR(VLOOKUP($D32&amp;"@8",'中間シート（個人）'!$F$6:$O$100,6,FALSE)&amp;VLOOKUP($D32&amp;"@8",'中間シート（個人）'!$F$6:$O$100,7,FALSE)&amp;"."&amp;VLOOKUP($D32&amp;"@8",'中間シート（個人）'!$F$6:$O$100,8,FALSE)),"",VLOOKUP($D32&amp;"@8",'中間シート（個人）'!$F$6:$O$100,6,FALSE)&amp;VLOOKUP($D32&amp;"@8",'中間シート（個人）'!$F$6:$O$100,7,FALSE)&amp;"."&amp;VLOOKUP($D32&amp;"@8",'中間シート（個人）'!$F$6:$O$100,8,FALSE))</f>
      </c>
      <c r="AH32" s="18">
        <f>IF(ISERROR(VLOOKUP($D32&amp;"@9",'中間シート（個人）'!$F$6:$O$100,4,FALSE)&amp;VLOOKUP($D32&amp;"@9",'中間シート（個人）'!$F$6:$O$100,5,FALSE)),"",VLOOKUP($D32&amp;"@9",'中間シート（個人）'!$F$6:$O$100,4,FALSE)&amp;VLOOKUP($D32&amp;"@9",'中間シート（個人）'!$F$6:$O$100,5,FALSE))</f>
      </c>
      <c r="AI32" s="18">
        <f>IF(ISERROR(VLOOKUP($D32&amp;"@9",'中間シート（個人）'!$F$6:$O$100,6,FALSE)&amp;VLOOKUP($D32&amp;"@9",'中間シート（個人）'!$F$6:$O$100,7,FALSE)&amp;"."&amp;VLOOKUP($D32&amp;"@9",'中間シート（個人）'!$F$6:$O$100,8,FALSE)),"",VLOOKUP($D32&amp;"@9",'中間シート（個人）'!$F$6:$O$100,6,FALSE)&amp;VLOOKUP($D32&amp;"@9",'中間シート（個人）'!$F$6:$O$100,7,FALSE)&amp;"."&amp;VLOOKUP($D32&amp;"@9",'中間シート（個人）'!$F$6:$O$100,8,FALSE))</f>
      </c>
      <c r="AJ32" s="18">
        <f>IF(ISERROR(VLOOKUP($D32&amp;"@10",'中間シート（個人）'!$F$6:$O$100,4,FALSE)&amp;VLOOKUP($D32&amp;"@10",'中間シート（個人）'!$F$6:$O$100,5,FALSE)),"",VLOOKUP($D32&amp;"@10",'中間シート（個人）'!$F$6:$O$100,4,FALSE)&amp;VLOOKUP($D32&amp;"@10",'中間シート（個人）'!$F$6:$O$100,5,FALSE))</f>
      </c>
      <c r="AK32" s="18">
        <f>IF(ISERROR(VLOOKUP($D32&amp;"@10",'中間シート（個人）'!$F$6:$O$100,6,FALSE)&amp;VLOOKUP($D32&amp;"@10",'中間シート（個人）'!$F$6:$O$100,7,FALSE)&amp;"."&amp;VLOOKUP($D32&amp;"@10",'中間シート（個人）'!$F$6:$O$100,8,FALSE)),"",VLOOKUP($D32&amp;"@10",'中間シート（個人）'!$F$6:$O$100,6,FALSE)&amp;VLOOKUP($D32&amp;"@10",'中間シート（個人）'!$F$6:$O$100,7,FALSE)&amp;"."&amp;VLOOKUP($D32&amp;"@10",'中間シート（個人）'!$F$6:$O$100,8,FALSE))</f>
      </c>
    </row>
    <row r="33" spans="3:37" ht="13.5">
      <c r="C33" s="18">
        <f>IF('中間シート（個人）'!D35="○","",VLOOKUP('個人種目'!F35,'コード一覧'!$A$2:$B$3,2,FALSE))</f>
      </c>
      <c r="D33" s="18">
        <f>IF('中間シート（個人）'!D35="○","",'中間シート（個人）'!C35)</f>
      </c>
      <c r="E33" s="18">
        <f>IF('中間シート（個人）'!D35="○","",ASC('個人種目'!D35&amp;" "&amp;'個人種目'!E35))</f>
      </c>
      <c r="F33" s="18">
        <f>IF('中間シート（個人）'!D35="○","",'個人種目'!G35&amp;IF(LEN('個人種目'!H35)=1,"0"&amp;'個人種目'!H35,'個人種目'!H35)&amp;IF(LEN('個人種目'!I35)=1,"0"&amp;'個人種目'!I35,'個人種目'!I35))</f>
      </c>
      <c r="G33" s="19">
        <f>IF('中間シート（個人）'!D35="○","",VLOOKUP('個人種目'!$J35,'コード一覧'!$C$3:$D$6,2,FALSE))</f>
      </c>
      <c r="H33" s="18">
        <f>IF('中間シート（個人）'!D35="○","",IF('個人種目'!$J35="一般",0,'個人種目'!$K35))</f>
      </c>
      <c r="I33" s="18">
        <f>IF('中間シート（個人）'!D35="○","",'中間シート（個人）'!H35)</f>
      </c>
      <c r="K33" s="18">
        <f>IF('中間シート（個人）'!D35="○","",'個人種目'!$L$1)</f>
      </c>
      <c r="L33" s="18">
        <f>IF('中間シート（個人）'!D35="○","",ASC('申込書_コナミ'!$S$9))</f>
      </c>
      <c r="M33" s="18">
        <f>IF('中間シート（個人）'!D35="○","",'申込書_コナミ'!$E$8)</f>
      </c>
      <c r="Q33" s="18">
        <f>IF('中間シート（個人）'!D35="○","",4)</f>
      </c>
      <c r="R33" s="18">
        <f>IF(ISERROR(VLOOKUP($D33&amp;"@1",'中間シート（個人）'!$F$6:$O$100,4,FALSE)&amp;VLOOKUP($D33&amp;"@1",'中間シート（個人）'!$F$6:$O$100,5,FALSE)),"",VLOOKUP($D33&amp;"@1",'中間シート（個人）'!$F$6:$O$100,4,FALSE)&amp;VLOOKUP($D33&amp;"@1",'中間シート（個人）'!$F$6:$O$100,5,FALSE))</f>
      </c>
      <c r="S33" s="18">
        <f>IF(ISERROR(VLOOKUP($D33&amp;"@1",'中間シート（個人）'!$F$6:$O$100,6,FALSE)&amp;VLOOKUP($D33&amp;"@1",'中間シート（個人）'!$F$6:$O$100,7,FALSE)&amp;"."&amp;VLOOKUP($D33&amp;"@1",'中間シート（個人）'!$F$6:$O$100,8,FALSE)),"",VLOOKUP($D33&amp;"@1",'中間シート（個人）'!$F$6:$O$100,6,FALSE)&amp;VLOOKUP($D33&amp;"@1",'中間シート（個人）'!$F$6:$O$100,7,FALSE)&amp;"."&amp;VLOOKUP($D33&amp;"@1",'中間シート（個人）'!$F$6:$O$100,8,FALSE))</f>
      </c>
      <c r="T33" s="18">
        <f>IF(ISERROR(VLOOKUP($D33&amp;"@2",'中間シート（個人）'!$F$6:$O$100,4,FALSE)&amp;VLOOKUP($D33&amp;"@2",'中間シート（個人）'!$F$6:$O$100,5,FALSE)),"",VLOOKUP($D33&amp;"@2",'中間シート（個人）'!$F$6:$O$100,4,FALSE)&amp;VLOOKUP($D33&amp;"@2",'中間シート（個人）'!$F$6:$O$100,5,FALSE))</f>
      </c>
      <c r="U33" s="18">
        <f>IF(ISERROR(VLOOKUP($D33&amp;"@2",'中間シート（個人）'!$F$6:$O$100,6,FALSE)&amp;VLOOKUP($D33&amp;"@2",'中間シート（個人）'!$F$6:$O$100,7,FALSE)&amp;"."&amp;VLOOKUP($D33&amp;"@2",'中間シート（個人）'!$F$6:$O$100,8,FALSE)),"",VLOOKUP($D33&amp;"@2",'中間シート（個人）'!$F$6:$O$100,6,FALSE)&amp;VLOOKUP($D33&amp;"@2",'中間シート（個人）'!$F$6:$O$100,7,FALSE)&amp;"."&amp;VLOOKUP($D33&amp;"@2",'中間シート（個人）'!$F$6:$O$100,8,FALSE))</f>
      </c>
      <c r="V33" s="18">
        <f>IF(ISERROR(VLOOKUP($D33&amp;"@3",'中間シート（個人）'!$F$6:$O$100,4,FALSE)&amp;VLOOKUP($D33&amp;"@3",'中間シート（個人）'!$F$6:$O$100,5,FALSE)),"",VLOOKUP($D33&amp;"@3",'中間シート（個人）'!$F$6:$O$100,4,FALSE)&amp;VLOOKUP($D33&amp;"@3",'中間シート（個人）'!$F$6:$O$100,5,FALSE))</f>
      </c>
      <c r="W33" s="18">
        <f>IF(ISERROR(VLOOKUP($D33&amp;"@3",'中間シート（個人）'!$F$6:$O$100,6,FALSE)&amp;VLOOKUP($D33&amp;"@3",'中間シート（個人）'!$F$6:$O$100,7,FALSE)&amp;"."&amp;VLOOKUP($D33&amp;"@3",'中間シート（個人）'!$F$6:$O$100,8,FALSE)),"",VLOOKUP($D33&amp;"@3",'中間シート（個人）'!$F$6:$O$100,6,FALSE)&amp;VLOOKUP($D33&amp;"@3",'中間シート（個人）'!$F$6:$O$100,7,FALSE)&amp;"."&amp;VLOOKUP($D33&amp;"@3",'中間シート（個人）'!$F$6:$O$100,8,FALSE))</f>
      </c>
      <c r="X33" s="18">
        <f>IF(ISERROR(VLOOKUP($D33&amp;"@4",'中間シート（個人）'!$F$6:$O$100,4,FALSE)&amp;VLOOKUP($D33&amp;"@4",'中間シート（個人）'!$F$6:$O$100,5,FALSE)),"",VLOOKUP($D33&amp;"@4",'中間シート（個人）'!$F$6:$O$100,4,FALSE)&amp;VLOOKUP($D33&amp;"@4",'中間シート（個人）'!$F$6:$O$100,5,FALSE))</f>
      </c>
      <c r="Y33" s="18">
        <f>IF(ISERROR(VLOOKUP($D33&amp;"@4",'中間シート（個人）'!$F$6:$O$100,6,FALSE)&amp;VLOOKUP($D33&amp;"@4",'中間シート（個人）'!$F$6:$O$100,7,FALSE)&amp;"."&amp;VLOOKUP($D33&amp;"@4",'中間シート（個人）'!$F$6:$O$100,8,FALSE)),"",VLOOKUP($D33&amp;"@4",'中間シート（個人）'!$F$6:$O$100,6,FALSE)&amp;VLOOKUP($D33&amp;"@4",'中間シート（個人）'!$F$6:$O$100,7,FALSE)&amp;"."&amp;VLOOKUP($D33&amp;"@4",'中間シート（個人）'!$F$6:$O$100,8,FALSE))</f>
      </c>
      <c r="Z33" s="18">
        <f>IF(ISERROR(VLOOKUP($D33&amp;"@5",'中間シート（個人）'!$F$6:$O$100,4,FALSE)&amp;VLOOKUP($D33&amp;"@5",'中間シート（個人）'!$F$6:$O$100,5,FALSE)),"",VLOOKUP($D33&amp;"@5",'中間シート（個人）'!$F$6:$O$100,4,FALSE)&amp;VLOOKUP($D33&amp;"@5",'中間シート（個人）'!$F$6:$O$100,5,FALSE))</f>
      </c>
      <c r="AA33" s="18">
        <f>IF(ISERROR(VLOOKUP($D33&amp;"@5",'中間シート（個人）'!$F$6:$O$100,6,FALSE)&amp;VLOOKUP($D33&amp;"@5",'中間シート（個人）'!$F$6:$O$100,7,FALSE)&amp;"."&amp;VLOOKUP($D33&amp;"@5",'中間シート（個人）'!$F$6:$O$100,8,FALSE)),"",VLOOKUP($D33&amp;"@5",'中間シート（個人）'!$F$6:$O$100,6,FALSE)&amp;VLOOKUP($D33&amp;"@5",'中間シート（個人）'!$F$6:$O$100,7,FALSE)&amp;"."&amp;VLOOKUP($D33&amp;"@5",'中間シート（個人）'!$F$6:$O$100,8,FALSE))</f>
      </c>
      <c r="AB33" s="18">
        <f>IF(ISERROR(VLOOKUP($D33&amp;"@6",'中間シート（個人）'!$F$6:$O$100,4,FALSE)&amp;VLOOKUP($D33&amp;"@6",'中間シート（個人）'!$F$6:$O$100,5,FALSE)),"",VLOOKUP($D33&amp;"@6",'中間シート（個人）'!$F$6:$O$100,4,FALSE)&amp;VLOOKUP($D33&amp;"@6",'中間シート（個人）'!$F$6:$O$100,5,FALSE))</f>
      </c>
      <c r="AC33" s="18">
        <f>IF(ISERROR(VLOOKUP($D33&amp;"@6",'中間シート（個人）'!$F$6:$O$100,6,FALSE)&amp;VLOOKUP($D33&amp;"@6",'中間シート（個人）'!$F$6:$O$100,7,FALSE)&amp;"."&amp;VLOOKUP($D33&amp;"@6",'中間シート（個人）'!$F$6:$O$100,8,FALSE)),"",VLOOKUP($D33&amp;"@6",'中間シート（個人）'!$F$6:$O$100,6,FALSE)&amp;VLOOKUP($D33&amp;"@6",'中間シート（個人）'!$F$6:$O$100,7,FALSE)&amp;"."&amp;VLOOKUP($D33&amp;"@6",'中間シート（個人）'!$F$6:$O$100,8,FALSE))</f>
      </c>
      <c r="AD33" s="18">
        <f>IF(ISERROR(VLOOKUP($D33&amp;"@7",'中間シート（個人）'!$F$6:$O$100,4,FALSE)&amp;VLOOKUP($D33&amp;"@7",'中間シート（個人）'!$F$6:$O$100,5,FALSE)),"",VLOOKUP($D33&amp;"@7",'中間シート（個人）'!$F$6:$O$100,4,FALSE)&amp;VLOOKUP($D33&amp;"@7",'中間シート（個人）'!$F$6:$O$100,5,FALSE))</f>
      </c>
      <c r="AE33" s="18">
        <f>IF(ISERROR(VLOOKUP($D33&amp;"@7",'中間シート（個人）'!$F$6:$O$100,6,FALSE)&amp;VLOOKUP($D33&amp;"@7",'中間シート（個人）'!$F$6:$O$100,7,FALSE)&amp;"."&amp;VLOOKUP($D33&amp;"@7",'中間シート（個人）'!$F$6:$O$100,8,FALSE)),"",VLOOKUP($D33&amp;"@7",'中間シート（個人）'!$F$6:$O$100,6,FALSE)&amp;VLOOKUP($D33&amp;"@7",'中間シート（個人）'!$F$6:$O$100,7,FALSE)&amp;"."&amp;VLOOKUP($D33&amp;"@7",'中間シート（個人）'!$F$6:$O$100,8,FALSE))</f>
      </c>
      <c r="AF33" s="18">
        <f>IF(ISERROR(VLOOKUP($D33&amp;"@8",'中間シート（個人）'!$F$6:$O$100,4,FALSE)&amp;VLOOKUP($D33&amp;"@8",'中間シート（個人）'!$F$6:$O$100,5,FALSE)),"",VLOOKUP($D33&amp;"@8",'中間シート（個人）'!$F$6:$O$100,4,FALSE)&amp;VLOOKUP($D33&amp;"@8",'中間シート（個人）'!$F$6:$O$100,5,FALSE))</f>
      </c>
      <c r="AG33" s="18">
        <f>IF(ISERROR(VLOOKUP($D33&amp;"@8",'中間シート（個人）'!$F$6:$O$100,6,FALSE)&amp;VLOOKUP($D33&amp;"@8",'中間シート（個人）'!$F$6:$O$100,7,FALSE)&amp;"."&amp;VLOOKUP($D33&amp;"@8",'中間シート（個人）'!$F$6:$O$100,8,FALSE)),"",VLOOKUP($D33&amp;"@8",'中間シート（個人）'!$F$6:$O$100,6,FALSE)&amp;VLOOKUP($D33&amp;"@8",'中間シート（個人）'!$F$6:$O$100,7,FALSE)&amp;"."&amp;VLOOKUP($D33&amp;"@8",'中間シート（個人）'!$F$6:$O$100,8,FALSE))</f>
      </c>
      <c r="AH33" s="18">
        <f>IF(ISERROR(VLOOKUP($D33&amp;"@9",'中間シート（個人）'!$F$6:$O$100,4,FALSE)&amp;VLOOKUP($D33&amp;"@9",'中間シート（個人）'!$F$6:$O$100,5,FALSE)),"",VLOOKUP($D33&amp;"@9",'中間シート（個人）'!$F$6:$O$100,4,FALSE)&amp;VLOOKUP($D33&amp;"@9",'中間シート（個人）'!$F$6:$O$100,5,FALSE))</f>
      </c>
      <c r="AI33" s="18">
        <f>IF(ISERROR(VLOOKUP($D33&amp;"@9",'中間シート（個人）'!$F$6:$O$100,6,FALSE)&amp;VLOOKUP($D33&amp;"@9",'中間シート（個人）'!$F$6:$O$100,7,FALSE)&amp;"."&amp;VLOOKUP($D33&amp;"@9",'中間シート（個人）'!$F$6:$O$100,8,FALSE)),"",VLOOKUP($D33&amp;"@9",'中間シート（個人）'!$F$6:$O$100,6,FALSE)&amp;VLOOKUP($D33&amp;"@9",'中間シート（個人）'!$F$6:$O$100,7,FALSE)&amp;"."&amp;VLOOKUP($D33&amp;"@9",'中間シート（個人）'!$F$6:$O$100,8,FALSE))</f>
      </c>
      <c r="AJ33" s="18">
        <f>IF(ISERROR(VLOOKUP($D33&amp;"@10",'中間シート（個人）'!$F$6:$O$100,4,FALSE)&amp;VLOOKUP($D33&amp;"@10",'中間シート（個人）'!$F$6:$O$100,5,FALSE)),"",VLOOKUP($D33&amp;"@10",'中間シート（個人）'!$F$6:$O$100,4,FALSE)&amp;VLOOKUP($D33&amp;"@10",'中間シート（個人）'!$F$6:$O$100,5,FALSE))</f>
      </c>
      <c r="AK33" s="18">
        <f>IF(ISERROR(VLOOKUP($D33&amp;"@10",'中間シート（個人）'!$F$6:$O$100,6,FALSE)&amp;VLOOKUP($D33&amp;"@10",'中間シート（個人）'!$F$6:$O$100,7,FALSE)&amp;"."&amp;VLOOKUP($D33&amp;"@10",'中間シート（個人）'!$F$6:$O$100,8,FALSE)),"",VLOOKUP($D33&amp;"@10",'中間シート（個人）'!$F$6:$O$100,6,FALSE)&amp;VLOOKUP($D33&amp;"@10",'中間シート（個人）'!$F$6:$O$100,7,FALSE)&amp;"."&amp;VLOOKUP($D33&amp;"@10",'中間シート（個人）'!$F$6:$O$100,8,FALSE))</f>
      </c>
    </row>
    <row r="34" spans="3:37" ht="13.5">
      <c r="C34" s="18">
        <f>IF('中間シート（個人）'!D36="○","",VLOOKUP('個人種目'!F36,'コード一覧'!$A$2:$B$3,2,FALSE))</f>
      </c>
      <c r="D34" s="18">
        <f>IF('中間シート（個人）'!D36="○","",'中間シート（個人）'!C36)</f>
      </c>
      <c r="E34" s="18">
        <f>IF('中間シート（個人）'!D36="○","",ASC('個人種目'!D36&amp;" "&amp;'個人種目'!E36))</f>
      </c>
      <c r="F34" s="18">
        <f>IF('中間シート（個人）'!D36="○","",'個人種目'!G36&amp;IF(LEN('個人種目'!H36)=1,"0"&amp;'個人種目'!H36,'個人種目'!H36)&amp;IF(LEN('個人種目'!I36)=1,"0"&amp;'個人種目'!I36,'個人種目'!I36))</f>
      </c>
      <c r="G34" s="19">
        <f>IF('中間シート（個人）'!D36="○","",VLOOKUP('個人種目'!$J36,'コード一覧'!$C$3:$D$6,2,FALSE))</f>
      </c>
      <c r="H34" s="18">
        <f>IF('中間シート（個人）'!D36="○","",IF('個人種目'!$J36="一般",0,'個人種目'!$K36))</f>
      </c>
      <c r="I34" s="18">
        <f>IF('中間シート（個人）'!D36="○","",'中間シート（個人）'!H36)</f>
      </c>
      <c r="K34" s="18">
        <f>IF('中間シート（個人）'!D36="○","",'個人種目'!$L$1)</f>
      </c>
      <c r="L34" s="18">
        <f>IF('中間シート（個人）'!D36="○","",ASC('申込書_コナミ'!$S$9))</f>
      </c>
      <c r="M34" s="18">
        <f>IF('中間シート（個人）'!D36="○","",'申込書_コナミ'!$E$8)</f>
      </c>
      <c r="Q34" s="18">
        <f>IF('中間シート（個人）'!D36="○","",4)</f>
      </c>
      <c r="R34" s="18">
        <f>IF(ISERROR(VLOOKUP($D34&amp;"@1",'中間シート（個人）'!$F$6:$O$100,4,FALSE)&amp;VLOOKUP($D34&amp;"@1",'中間シート（個人）'!$F$6:$O$100,5,FALSE)),"",VLOOKUP($D34&amp;"@1",'中間シート（個人）'!$F$6:$O$100,4,FALSE)&amp;VLOOKUP($D34&amp;"@1",'中間シート（個人）'!$F$6:$O$100,5,FALSE))</f>
      </c>
      <c r="S34" s="18">
        <f>IF(ISERROR(VLOOKUP($D34&amp;"@1",'中間シート（個人）'!$F$6:$O$100,6,FALSE)&amp;VLOOKUP($D34&amp;"@1",'中間シート（個人）'!$F$6:$O$100,7,FALSE)&amp;"."&amp;VLOOKUP($D34&amp;"@1",'中間シート（個人）'!$F$6:$O$100,8,FALSE)),"",VLOOKUP($D34&amp;"@1",'中間シート（個人）'!$F$6:$O$100,6,FALSE)&amp;VLOOKUP($D34&amp;"@1",'中間シート（個人）'!$F$6:$O$100,7,FALSE)&amp;"."&amp;VLOOKUP($D34&amp;"@1",'中間シート（個人）'!$F$6:$O$100,8,FALSE))</f>
      </c>
      <c r="T34" s="18">
        <f>IF(ISERROR(VLOOKUP($D34&amp;"@2",'中間シート（個人）'!$F$6:$O$100,4,FALSE)&amp;VLOOKUP($D34&amp;"@2",'中間シート（個人）'!$F$6:$O$100,5,FALSE)),"",VLOOKUP($D34&amp;"@2",'中間シート（個人）'!$F$6:$O$100,4,FALSE)&amp;VLOOKUP($D34&amp;"@2",'中間シート（個人）'!$F$6:$O$100,5,FALSE))</f>
      </c>
      <c r="U34" s="18">
        <f>IF(ISERROR(VLOOKUP($D34&amp;"@2",'中間シート（個人）'!$F$6:$O$100,6,FALSE)&amp;VLOOKUP($D34&amp;"@2",'中間シート（個人）'!$F$6:$O$100,7,FALSE)&amp;"."&amp;VLOOKUP($D34&amp;"@2",'中間シート（個人）'!$F$6:$O$100,8,FALSE)),"",VLOOKUP($D34&amp;"@2",'中間シート（個人）'!$F$6:$O$100,6,FALSE)&amp;VLOOKUP($D34&amp;"@2",'中間シート（個人）'!$F$6:$O$100,7,FALSE)&amp;"."&amp;VLOOKUP($D34&amp;"@2",'中間シート（個人）'!$F$6:$O$100,8,FALSE))</f>
      </c>
      <c r="V34" s="18">
        <f>IF(ISERROR(VLOOKUP($D34&amp;"@3",'中間シート（個人）'!$F$6:$O$100,4,FALSE)&amp;VLOOKUP($D34&amp;"@3",'中間シート（個人）'!$F$6:$O$100,5,FALSE)),"",VLOOKUP($D34&amp;"@3",'中間シート（個人）'!$F$6:$O$100,4,FALSE)&amp;VLOOKUP($D34&amp;"@3",'中間シート（個人）'!$F$6:$O$100,5,FALSE))</f>
      </c>
      <c r="W34" s="18">
        <f>IF(ISERROR(VLOOKUP($D34&amp;"@3",'中間シート（個人）'!$F$6:$O$100,6,FALSE)&amp;VLOOKUP($D34&amp;"@3",'中間シート（個人）'!$F$6:$O$100,7,FALSE)&amp;"."&amp;VLOOKUP($D34&amp;"@3",'中間シート（個人）'!$F$6:$O$100,8,FALSE)),"",VLOOKUP($D34&amp;"@3",'中間シート（個人）'!$F$6:$O$100,6,FALSE)&amp;VLOOKUP($D34&amp;"@3",'中間シート（個人）'!$F$6:$O$100,7,FALSE)&amp;"."&amp;VLOOKUP($D34&amp;"@3",'中間シート（個人）'!$F$6:$O$100,8,FALSE))</f>
      </c>
      <c r="X34" s="18">
        <f>IF(ISERROR(VLOOKUP($D34&amp;"@4",'中間シート（個人）'!$F$6:$O$100,4,FALSE)&amp;VLOOKUP($D34&amp;"@4",'中間シート（個人）'!$F$6:$O$100,5,FALSE)),"",VLOOKUP($D34&amp;"@4",'中間シート（個人）'!$F$6:$O$100,4,FALSE)&amp;VLOOKUP($D34&amp;"@4",'中間シート（個人）'!$F$6:$O$100,5,FALSE))</f>
      </c>
      <c r="Y34" s="18">
        <f>IF(ISERROR(VLOOKUP($D34&amp;"@4",'中間シート（個人）'!$F$6:$O$100,6,FALSE)&amp;VLOOKUP($D34&amp;"@4",'中間シート（個人）'!$F$6:$O$100,7,FALSE)&amp;"."&amp;VLOOKUP($D34&amp;"@4",'中間シート（個人）'!$F$6:$O$100,8,FALSE)),"",VLOOKUP($D34&amp;"@4",'中間シート（個人）'!$F$6:$O$100,6,FALSE)&amp;VLOOKUP($D34&amp;"@4",'中間シート（個人）'!$F$6:$O$100,7,FALSE)&amp;"."&amp;VLOOKUP($D34&amp;"@4",'中間シート（個人）'!$F$6:$O$100,8,FALSE))</f>
      </c>
      <c r="Z34" s="18">
        <f>IF(ISERROR(VLOOKUP($D34&amp;"@5",'中間シート（個人）'!$F$6:$O$100,4,FALSE)&amp;VLOOKUP($D34&amp;"@5",'中間シート（個人）'!$F$6:$O$100,5,FALSE)),"",VLOOKUP($D34&amp;"@5",'中間シート（個人）'!$F$6:$O$100,4,FALSE)&amp;VLOOKUP($D34&amp;"@5",'中間シート（個人）'!$F$6:$O$100,5,FALSE))</f>
      </c>
      <c r="AA34" s="18">
        <f>IF(ISERROR(VLOOKUP($D34&amp;"@5",'中間シート（個人）'!$F$6:$O$100,6,FALSE)&amp;VLOOKUP($D34&amp;"@5",'中間シート（個人）'!$F$6:$O$100,7,FALSE)&amp;"."&amp;VLOOKUP($D34&amp;"@5",'中間シート（個人）'!$F$6:$O$100,8,FALSE)),"",VLOOKUP($D34&amp;"@5",'中間シート（個人）'!$F$6:$O$100,6,FALSE)&amp;VLOOKUP($D34&amp;"@5",'中間シート（個人）'!$F$6:$O$100,7,FALSE)&amp;"."&amp;VLOOKUP($D34&amp;"@5",'中間シート（個人）'!$F$6:$O$100,8,FALSE))</f>
      </c>
      <c r="AB34" s="18">
        <f>IF(ISERROR(VLOOKUP($D34&amp;"@6",'中間シート（個人）'!$F$6:$O$100,4,FALSE)&amp;VLOOKUP($D34&amp;"@6",'中間シート（個人）'!$F$6:$O$100,5,FALSE)),"",VLOOKUP($D34&amp;"@6",'中間シート（個人）'!$F$6:$O$100,4,FALSE)&amp;VLOOKUP($D34&amp;"@6",'中間シート（個人）'!$F$6:$O$100,5,FALSE))</f>
      </c>
      <c r="AC34" s="18">
        <f>IF(ISERROR(VLOOKUP($D34&amp;"@6",'中間シート（個人）'!$F$6:$O$100,6,FALSE)&amp;VLOOKUP($D34&amp;"@6",'中間シート（個人）'!$F$6:$O$100,7,FALSE)&amp;"."&amp;VLOOKUP($D34&amp;"@6",'中間シート（個人）'!$F$6:$O$100,8,FALSE)),"",VLOOKUP($D34&amp;"@6",'中間シート（個人）'!$F$6:$O$100,6,FALSE)&amp;VLOOKUP($D34&amp;"@6",'中間シート（個人）'!$F$6:$O$100,7,FALSE)&amp;"."&amp;VLOOKUP($D34&amp;"@6",'中間シート（個人）'!$F$6:$O$100,8,FALSE))</f>
      </c>
      <c r="AD34" s="18">
        <f>IF(ISERROR(VLOOKUP($D34&amp;"@7",'中間シート（個人）'!$F$6:$O$100,4,FALSE)&amp;VLOOKUP($D34&amp;"@7",'中間シート（個人）'!$F$6:$O$100,5,FALSE)),"",VLOOKUP($D34&amp;"@7",'中間シート（個人）'!$F$6:$O$100,4,FALSE)&amp;VLOOKUP($D34&amp;"@7",'中間シート（個人）'!$F$6:$O$100,5,FALSE))</f>
      </c>
      <c r="AE34" s="18">
        <f>IF(ISERROR(VLOOKUP($D34&amp;"@7",'中間シート（個人）'!$F$6:$O$100,6,FALSE)&amp;VLOOKUP($D34&amp;"@7",'中間シート（個人）'!$F$6:$O$100,7,FALSE)&amp;"."&amp;VLOOKUP($D34&amp;"@7",'中間シート（個人）'!$F$6:$O$100,8,FALSE)),"",VLOOKUP($D34&amp;"@7",'中間シート（個人）'!$F$6:$O$100,6,FALSE)&amp;VLOOKUP($D34&amp;"@7",'中間シート（個人）'!$F$6:$O$100,7,FALSE)&amp;"."&amp;VLOOKUP($D34&amp;"@7",'中間シート（個人）'!$F$6:$O$100,8,FALSE))</f>
      </c>
      <c r="AF34" s="18">
        <f>IF(ISERROR(VLOOKUP($D34&amp;"@8",'中間シート（個人）'!$F$6:$O$100,4,FALSE)&amp;VLOOKUP($D34&amp;"@8",'中間シート（個人）'!$F$6:$O$100,5,FALSE)),"",VLOOKUP($D34&amp;"@8",'中間シート（個人）'!$F$6:$O$100,4,FALSE)&amp;VLOOKUP($D34&amp;"@8",'中間シート（個人）'!$F$6:$O$100,5,FALSE))</f>
      </c>
      <c r="AG34" s="18">
        <f>IF(ISERROR(VLOOKUP($D34&amp;"@8",'中間シート（個人）'!$F$6:$O$100,6,FALSE)&amp;VLOOKUP($D34&amp;"@8",'中間シート（個人）'!$F$6:$O$100,7,FALSE)&amp;"."&amp;VLOOKUP($D34&amp;"@8",'中間シート（個人）'!$F$6:$O$100,8,FALSE)),"",VLOOKUP($D34&amp;"@8",'中間シート（個人）'!$F$6:$O$100,6,FALSE)&amp;VLOOKUP($D34&amp;"@8",'中間シート（個人）'!$F$6:$O$100,7,FALSE)&amp;"."&amp;VLOOKUP($D34&amp;"@8",'中間シート（個人）'!$F$6:$O$100,8,FALSE))</f>
      </c>
      <c r="AH34" s="18">
        <f>IF(ISERROR(VLOOKUP($D34&amp;"@9",'中間シート（個人）'!$F$6:$O$100,4,FALSE)&amp;VLOOKUP($D34&amp;"@9",'中間シート（個人）'!$F$6:$O$100,5,FALSE)),"",VLOOKUP($D34&amp;"@9",'中間シート（個人）'!$F$6:$O$100,4,FALSE)&amp;VLOOKUP($D34&amp;"@9",'中間シート（個人）'!$F$6:$O$100,5,FALSE))</f>
      </c>
      <c r="AI34" s="18">
        <f>IF(ISERROR(VLOOKUP($D34&amp;"@9",'中間シート（個人）'!$F$6:$O$100,6,FALSE)&amp;VLOOKUP($D34&amp;"@9",'中間シート（個人）'!$F$6:$O$100,7,FALSE)&amp;"."&amp;VLOOKUP($D34&amp;"@9",'中間シート（個人）'!$F$6:$O$100,8,FALSE)),"",VLOOKUP($D34&amp;"@9",'中間シート（個人）'!$F$6:$O$100,6,FALSE)&amp;VLOOKUP($D34&amp;"@9",'中間シート（個人）'!$F$6:$O$100,7,FALSE)&amp;"."&amp;VLOOKUP($D34&amp;"@9",'中間シート（個人）'!$F$6:$O$100,8,FALSE))</f>
      </c>
      <c r="AJ34" s="18">
        <f>IF(ISERROR(VLOOKUP($D34&amp;"@10",'中間シート（個人）'!$F$6:$O$100,4,FALSE)&amp;VLOOKUP($D34&amp;"@10",'中間シート（個人）'!$F$6:$O$100,5,FALSE)),"",VLOOKUP($D34&amp;"@10",'中間シート（個人）'!$F$6:$O$100,4,FALSE)&amp;VLOOKUP($D34&amp;"@10",'中間シート（個人）'!$F$6:$O$100,5,FALSE))</f>
      </c>
      <c r="AK34" s="18">
        <f>IF(ISERROR(VLOOKUP($D34&amp;"@10",'中間シート（個人）'!$F$6:$O$100,6,FALSE)&amp;VLOOKUP($D34&amp;"@10",'中間シート（個人）'!$F$6:$O$100,7,FALSE)&amp;"."&amp;VLOOKUP($D34&amp;"@10",'中間シート（個人）'!$F$6:$O$100,8,FALSE)),"",VLOOKUP($D34&amp;"@10",'中間シート（個人）'!$F$6:$O$100,6,FALSE)&amp;VLOOKUP($D34&amp;"@10",'中間シート（個人）'!$F$6:$O$100,7,FALSE)&amp;"."&amp;VLOOKUP($D34&amp;"@10",'中間シート（個人）'!$F$6:$O$100,8,FALSE))</f>
      </c>
    </row>
    <row r="35" spans="3:37" ht="13.5">
      <c r="C35" s="18">
        <f>IF('中間シート（個人）'!D37="○","",VLOOKUP('個人種目'!F37,'コード一覧'!$A$2:$B$3,2,FALSE))</f>
      </c>
      <c r="D35" s="18">
        <f>IF('中間シート（個人）'!D37="○","",'中間シート（個人）'!C37)</f>
      </c>
      <c r="E35" s="18">
        <f>IF('中間シート（個人）'!D37="○","",ASC('個人種目'!D37&amp;" "&amp;'個人種目'!E37))</f>
      </c>
      <c r="F35" s="18">
        <f>IF('中間シート（個人）'!D37="○","",'個人種目'!G37&amp;IF(LEN('個人種目'!H37)=1,"0"&amp;'個人種目'!H37,'個人種目'!H37)&amp;IF(LEN('個人種目'!I37)=1,"0"&amp;'個人種目'!I37,'個人種目'!I37))</f>
      </c>
      <c r="G35" s="19">
        <f>IF('中間シート（個人）'!D37="○","",VLOOKUP('個人種目'!$J37,'コード一覧'!$C$3:$D$6,2,FALSE))</f>
      </c>
      <c r="H35" s="18">
        <f>IF('中間シート（個人）'!D37="○","",IF('個人種目'!$J37="一般",0,'個人種目'!$K37))</f>
      </c>
      <c r="I35" s="18">
        <f>IF('中間シート（個人）'!D37="○","",'中間シート（個人）'!H37)</f>
      </c>
      <c r="K35" s="18">
        <f>IF('中間シート（個人）'!D37="○","",'個人種目'!$L$1)</f>
      </c>
      <c r="L35" s="18">
        <f>IF('中間シート（個人）'!D37="○","",ASC('申込書_コナミ'!$S$9))</f>
      </c>
      <c r="M35" s="18">
        <f>IF('中間シート（個人）'!D37="○","",'申込書_コナミ'!$E$8)</f>
      </c>
      <c r="Q35" s="18">
        <f>IF('中間シート（個人）'!D37="○","",4)</f>
      </c>
      <c r="R35" s="18">
        <f>IF(ISERROR(VLOOKUP($D35&amp;"@1",'中間シート（個人）'!$F$6:$O$100,4,FALSE)&amp;VLOOKUP($D35&amp;"@1",'中間シート（個人）'!$F$6:$O$100,5,FALSE)),"",VLOOKUP($D35&amp;"@1",'中間シート（個人）'!$F$6:$O$100,4,FALSE)&amp;VLOOKUP($D35&amp;"@1",'中間シート（個人）'!$F$6:$O$100,5,FALSE))</f>
      </c>
      <c r="S35" s="18">
        <f>IF(ISERROR(VLOOKUP($D35&amp;"@1",'中間シート（個人）'!$F$6:$O$100,6,FALSE)&amp;VLOOKUP($D35&amp;"@1",'中間シート（個人）'!$F$6:$O$100,7,FALSE)&amp;"."&amp;VLOOKUP($D35&amp;"@1",'中間シート（個人）'!$F$6:$O$100,8,FALSE)),"",VLOOKUP($D35&amp;"@1",'中間シート（個人）'!$F$6:$O$100,6,FALSE)&amp;VLOOKUP($D35&amp;"@1",'中間シート（個人）'!$F$6:$O$100,7,FALSE)&amp;"."&amp;VLOOKUP($D35&amp;"@1",'中間シート（個人）'!$F$6:$O$100,8,FALSE))</f>
      </c>
      <c r="T35" s="18">
        <f>IF(ISERROR(VLOOKUP($D35&amp;"@2",'中間シート（個人）'!$F$6:$O$100,4,FALSE)&amp;VLOOKUP($D35&amp;"@2",'中間シート（個人）'!$F$6:$O$100,5,FALSE)),"",VLOOKUP($D35&amp;"@2",'中間シート（個人）'!$F$6:$O$100,4,FALSE)&amp;VLOOKUP($D35&amp;"@2",'中間シート（個人）'!$F$6:$O$100,5,FALSE))</f>
      </c>
      <c r="U35" s="18">
        <f>IF(ISERROR(VLOOKUP($D35&amp;"@2",'中間シート（個人）'!$F$6:$O$100,6,FALSE)&amp;VLOOKUP($D35&amp;"@2",'中間シート（個人）'!$F$6:$O$100,7,FALSE)&amp;"."&amp;VLOOKUP($D35&amp;"@2",'中間シート（個人）'!$F$6:$O$100,8,FALSE)),"",VLOOKUP($D35&amp;"@2",'中間シート（個人）'!$F$6:$O$100,6,FALSE)&amp;VLOOKUP($D35&amp;"@2",'中間シート（個人）'!$F$6:$O$100,7,FALSE)&amp;"."&amp;VLOOKUP($D35&amp;"@2",'中間シート（個人）'!$F$6:$O$100,8,FALSE))</f>
      </c>
      <c r="V35" s="18">
        <f>IF(ISERROR(VLOOKUP($D35&amp;"@3",'中間シート（個人）'!$F$6:$O$100,4,FALSE)&amp;VLOOKUP($D35&amp;"@3",'中間シート（個人）'!$F$6:$O$100,5,FALSE)),"",VLOOKUP($D35&amp;"@3",'中間シート（個人）'!$F$6:$O$100,4,FALSE)&amp;VLOOKUP($D35&amp;"@3",'中間シート（個人）'!$F$6:$O$100,5,FALSE))</f>
      </c>
      <c r="W35" s="18">
        <f>IF(ISERROR(VLOOKUP($D35&amp;"@3",'中間シート（個人）'!$F$6:$O$100,6,FALSE)&amp;VLOOKUP($D35&amp;"@3",'中間シート（個人）'!$F$6:$O$100,7,FALSE)&amp;"."&amp;VLOOKUP($D35&amp;"@3",'中間シート（個人）'!$F$6:$O$100,8,FALSE)),"",VLOOKUP($D35&amp;"@3",'中間シート（個人）'!$F$6:$O$100,6,FALSE)&amp;VLOOKUP($D35&amp;"@3",'中間シート（個人）'!$F$6:$O$100,7,FALSE)&amp;"."&amp;VLOOKUP($D35&amp;"@3",'中間シート（個人）'!$F$6:$O$100,8,FALSE))</f>
      </c>
      <c r="X35" s="18">
        <f>IF(ISERROR(VLOOKUP($D35&amp;"@4",'中間シート（個人）'!$F$6:$O$100,4,FALSE)&amp;VLOOKUP($D35&amp;"@4",'中間シート（個人）'!$F$6:$O$100,5,FALSE)),"",VLOOKUP($D35&amp;"@4",'中間シート（個人）'!$F$6:$O$100,4,FALSE)&amp;VLOOKUP($D35&amp;"@4",'中間シート（個人）'!$F$6:$O$100,5,FALSE))</f>
      </c>
      <c r="Y35" s="18">
        <f>IF(ISERROR(VLOOKUP($D35&amp;"@4",'中間シート（個人）'!$F$6:$O$100,6,FALSE)&amp;VLOOKUP($D35&amp;"@4",'中間シート（個人）'!$F$6:$O$100,7,FALSE)&amp;"."&amp;VLOOKUP($D35&amp;"@4",'中間シート（個人）'!$F$6:$O$100,8,FALSE)),"",VLOOKUP($D35&amp;"@4",'中間シート（個人）'!$F$6:$O$100,6,FALSE)&amp;VLOOKUP($D35&amp;"@4",'中間シート（個人）'!$F$6:$O$100,7,FALSE)&amp;"."&amp;VLOOKUP($D35&amp;"@4",'中間シート（個人）'!$F$6:$O$100,8,FALSE))</f>
      </c>
      <c r="Z35" s="18">
        <f>IF(ISERROR(VLOOKUP($D35&amp;"@5",'中間シート（個人）'!$F$6:$O$100,4,FALSE)&amp;VLOOKUP($D35&amp;"@5",'中間シート（個人）'!$F$6:$O$100,5,FALSE)),"",VLOOKUP($D35&amp;"@5",'中間シート（個人）'!$F$6:$O$100,4,FALSE)&amp;VLOOKUP($D35&amp;"@5",'中間シート（個人）'!$F$6:$O$100,5,FALSE))</f>
      </c>
      <c r="AA35" s="18">
        <f>IF(ISERROR(VLOOKUP($D35&amp;"@5",'中間シート（個人）'!$F$6:$O$100,6,FALSE)&amp;VLOOKUP($D35&amp;"@5",'中間シート（個人）'!$F$6:$O$100,7,FALSE)&amp;"."&amp;VLOOKUP($D35&amp;"@5",'中間シート（個人）'!$F$6:$O$100,8,FALSE)),"",VLOOKUP($D35&amp;"@5",'中間シート（個人）'!$F$6:$O$100,6,FALSE)&amp;VLOOKUP($D35&amp;"@5",'中間シート（個人）'!$F$6:$O$100,7,FALSE)&amp;"."&amp;VLOOKUP($D35&amp;"@5",'中間シート（個人）'!$F$6:$O$100,8,FALSE))</f>
      </c>
      <c r="AB35" s="18">
        <f>IF(ISERROR(VLOOKUP($D35&amp;"@6",'中間シート（個人）'!$F$6:$O$100,4,FALSE)&amp;VLOOKUP($D35&amp;"@6",'中間シート（個人）'!$F$6:$O$100,5,FALSE)),"",VLOOKUP($D35&amp;"@6",'中間シート（個人）'!$F$6:$O$100,4,FALSE)&amp;VLOOKUP($D35&amp;"@6",'中間シート（個人）'!$F$6:$O$100,5,FALSE))</f>
      </c>
      <c r="AC35" s="18">
        <f>IF(ISERROR(VLOOKUP($D35&amp;"@6",'中間シート（個人）'!$F$6:$O$100,6,FALSE)&amp;VLOOKUP($D35&amp;"@6",'中間シート（個人）'!$F$6:$O$100,7,FALSE)&amp;"."&amp;VLOOKUP($D35&amp;"@6",'中間シート（個人）'!$F$6:$O$100,8,FALSE)),"",VLOOKUP($D35&amp;"@6",'中間シート（個人）'!$F$6:$O$100,6,FALSE)&amp;VLOOKUP($D35&amp;"@6",'中間シート（個人）'!$F$6:$O$100,7,FALSE)&amp;"."&amp;VLOOKUP($D35&amp;"@6",'中間シート（個人）'!$F$6:$O$100,8,FALSE))</f>
      </c>
      <c r="AD35" s="18">
        <f>IF(ISERROR(VLOOKUP($D35&amp;"@7",'中間シート（個人）'!$F$6:$O$100,4,FALSE)&amp;VLOOKUP($D35&amp;"@7",'中間シート（個人）'!$F$6:$O$100,5,FALSE)),"",VLOOKUP($D35&amp;"@7",'中間シート（個人）'!$F$6:$O$100,4,FALSE)&amp;VLOOKUP($D35&amp;"@7",'中間シート（個人）'!$F$6:$O$100,5,FALSE))</f>
      </c>
      <c r="AE35" s="18">
        <f>IF(ISERROR(VLOOKUP($D35&amp;"@7",'中間シート（個人）'!$F$6:$O$100,6,FALSE)&amp;VLOOKUP($D35&amp;"@7",'中間シート（個人）'!$F$6:$O$100,7,FALSE)&amp;"."&amp;VLOOKUP($D35&amp;"@7",'中間シート（個人）'!$F$6:$O$100,8,FALSE)),"",VLOOKUP($D35&amp;"@7",'中間シート（個人）'!$F$6:$O$100,6,FALSE)&amp;VLOOKUP($D35&amp;"@7",'中間シート（個人）'!$F$6:$O$100,7,FALSE)&amp;"."&amp;VLOOKUP($D35&amp;"@7",'中間シート（個人）'!$F$6:$O$100,8,FALSE))</f>
      </c>
      <c r="AF35" s="18">
        <f>IF(ISERROR(VLOOKUP($D35&amp;"@8",'中間シート（個人）'!$F$6:$O$100,4,FALSE)&amp;VLOOKUP($D35&amp;"@8",'中間シート（個人）'!$F$6:$O$100,5,FALSE)),"",VLOOKUP($D35&amp;"@8",'中間シート（個人）'!$F$6:$O$100,4,FALSE)&amp;VLOOKUP($D35&amp;"@8",'中間シート（個人）'!$F$6:$O$100,5,FALSE))</f>
      </c>
      <c r="AG35" s="18">
        <f>IF(ISERROR(VLOOKUP($D35&amp;"@8",'中間シート（個人）'!$F$6:$O$100,6,FALSE)&amp;VLOOKUP($D35&amp;"@8",'中間シート（個人）'!$F$6:$O$100,7,FALSE)&amp;"."&amp;VLOOKUP($D35&amp;"@8",'中間シート（個人）'!$F$6:$O$100,8,FALSE)),"",VLOOKUP($D35&amp;"@8",'中間シート（個人）'!$F$6:$O$100,6,FALSE)&amp;VLOOKUP($D35&amp;"@8",'中間シート（個人）'!$F$6:$O$100,7,FALSE)&amp;"."&amp;VLOOKUP($D35&amp;"@8",'中間シート（個人）'!$F$6:$O$100,8,FALSE))</f>
      </c>
      <c r="AH35" s="18">
        <f>IF(ISERROR(VLOOKUP($D35&amp;"@9",'中間シート（個人）'!$F$6:$O$100,4,FALSE)&amp;VLOOKUP($D35&amp;"@9",'中間シート（個人）'!$F$6:$O$100,5,FALSE)),"",VLOOKUP($D35&amp;"@9",'中間シート（個人）'!$F$6:$O$100,4,FALSE)&amp;VLOOKUP($D35&amp;"@9",'中間シート（個人）'!$F$6:$O$100,5,FALSE))</f>
      </c>
      <c r="AI35" s="18">
        <f>IF(ISERROR(VLOOKUP($D35&amp;"@9",'中間シート（個人）'!$F$6:$O$100,6,FALSE)&amp;VLOOKUP($D35&amp;"@9",'中間シート（個人）'!$F$6:$O$100,7,FALSE)&amp;"."&amp;VLOOKUP($D35&amp;"@9",'中間シート（個人）'!$F$6:$O$100,8,FALSE)),"",VLOOKUP($D35&amp;"@9",'中間シート（個人）'!$F$6:$O$100,6,FALSE)&amp;VLOOKUP($D35&amp;"@9",'中間シート（個人）'!$F$6:$O$100,7,FALSE)&amp;"."&amp;VLOOKUP($D35&amp;"@9",'中間シート（個人）'!$F$6:$O$100,8,FALSE))</f>
      </c>
      <c r="AJ35" s="18">
        <f>IF(ISERROR(VLOOKUP($D35&amp;"@10",'中間シート（個人）'!$F$6:$O$100,4,FALSE)&amp;VLOOKUP($D35&amp;"@10",'中間シート（個人）'!$F$6:$O$100,5,FALSE)),"",VLOOKUP($D35&amp;"@10",'中間シート（個人）'!$F$6:$O$100,4,FALSE)&amp;VLOOKUP($D35&amp;"@10",'中間シート（個人）'!$F$6:$O$100,5,FALSE))</f>
      </c>
      <c r="AK35" s="18">
        <f>IF(ISERROR(VLOOKUP($D35&amp;"@10",'中間シート（個人）'!$F$6:$O$100,6,FALSE)&amp;VLOOKUP($D35&amp;"@10",'中間シート（個人）'!$F$6:$O$100,7,FALSE)&amp;"."&amp;VLOOKUP($D35&amp;"@10",'中間シート（個人）'!$F$6:$O$100,8,FALSE)),"",VLOOKUP($D35&amp;"@10",'中間シート（個人）'!$F$6:$O$100,6,FALSE)&amp;VLOOKUP($D35&amp;"@10",'中間シート（個人）'!$F$6:$O$100,7,FALSE)&amp;"."&amp;VLOOKUP($D35&amp;"@10",'中間シート（個人）'!$F$6:$O$100,8,FALSE))</f>
      </c>
    </row>
    <row r="36" spans="3:37" ht="13.5">
      <c r="C36" s="18">
        <f>IF('中間シート（個人）'!D38="○","",VLOOKUP('個人種目'!F38,'コード一覧'!$A$2:$B$3,2,FALSE))</f>
      </c>
      <c r="D36" s="18">
        <f>IF('中間シート（個人）'!D38="○","",'中間シート（個人）'!C38)</f>
      </c>
      <c r="E36" s="18">
        <f>IF('中間シート（個人）'!D38="○","",ASC('個人種目'!D38&amp;" "&amp;'個人種目'!E38))</f>
      </c>
      <c r="F36" s="18">
        <f>IF('中間シート（個人）'!D38="○","",'個人種目'!G38&amp;IF(LEN('個人種目'!H38)=1,"0"&amp;'個人種目'!H38,'個人種目'!H38)&amp;IF(LEN('個人種目'!I38)=1,"0"&amp;'個人種目'!I38,'個人種目'!I38))</f>
      </c>
      <c r="G36" s="19">
        <f>IF('中間シート（個人）'!D38="○","",VLOOKUP('個人種目'!$J38,'コード一覧'!$C$3:$D$6,2,FALSE))</f>
      </c>
      <c r="H36" s="18">
        <f>IF('中間シート（個人）'!D38="○","",IF('個人種目'!$J38="一般",0,'個人種目'!$K38))</f>
      </c>
      <c r="I36" s="18">
        <f>IF('中間シート（個人）'!D38="○","",'中間シート（個人）'!H38)</f>
      </c>
      <c r="K36" s="18">
        <f>IF('中間シート（個人）'!D38="○","",'個人種目'!$L$1)</f>
      </c>
      <c r="L36" s="18">
        <f>IF('中間シート（個人）'!D38="○","",ASC('申込書_コナミ'!$S$9))</f>
      </c>
      <c r="M36" s="18">
        <f>IF('中間シート（個人）'!D38="○","",'申込書_コナミ'!$E$8)</f>
      </c>
      <c r="Q36" s="18">
        <f>IF('中間シート（個人）'!D38="○","",4)</f>
      </c>
      <c r="R36" s="18">
        <f>IF(ISERROR(VLOOKUP($D36&amp;"@1",'中間シート（個人）'!$F$6:$O$100,4,FALSE)&amp;VLOOKUP($D36&amp;"@1",'中間シート（個人）'!$F$6:$O$100,5,FALSE)),"",VLOOKUP($D36&amp;"@1",'中間シート（個人）'!$F$6:$O$100,4,FALSE)&amp;VLOOKUP($D36&amp;"@1",'中間シート（個人）'!$F$6:$O$100,5,FALSE))</f>
      </c>
      <c r="S36" s="18">
        <f>IF(ISERROR(VLOOKUP($D36&amp;"@1",'中間シート（個人）'!$F$6:$O$100,6,FALSE)&amp;VLOOKUP($D36&amp;"@1",'中間シート（個人）'!$F$6:$O$100,7,FALSE)&amp;"."&amp;VLOOKUP($D36&amp;"@1",'中間シート（個人）'!$F$6:$O$100,8,FALSE)),"",VLOOKUP($D36&amp;"@1",'中間シート（個人）'!$F$6:$O$100,6,FALSE)&amp;VLOOKUP($D36&amp;"@1",'中間シート（個人）'!$F$6:$O$100,7,FALSE)&amp;"."&amp;VLOOKUP($D36&amp;"@1",'中間シート（個人）'!$F$6:$O$100,8,FALSE))</f>
      </c>
      <c r="T36" s="18">
        <f>IF(ISERROR(VLOOKUP($D36&amp;"@2",'中間シート（個人）'!$F$6:$O$100,4,FALSE)&amp;VLOOKUP($D36&amp;"@2",'中間シート（個人）'!$F$6:$O$100,5,FALSE)),"",VLOOKUP($D36&amp;"@2",'中間シート（個人）'!$F$6:$O$100,4,FALSE)&amp;VLOOKUP($D36&amp;"@2",'中間シート（個人）'!$F$6:$O$100,5,FALSE))</f>
      </c>
      <c r="U36" s="18">
        <f>IF(ISERROR(VLOOKUP($D36&amp;"@2",'中間シート（個人）'!$F$6:$O$100,6,FALSE)&amp;VLOOKUP($D36&amp;"@2",'中間シート（個人）'!$F$6:$O$100,7,FALSE)&amp;"."&amp;VLOOKUP($D36&amp;"@2",'中間シート（個人）'!$F$6:$O$100,8,FALSE)),"",VLOOKUP($D36&amp;"@2",'中間シート（個人）'!$F$6:$O$100,6,FALSE)&amp;VLOOKUP($D36&amp;"@2",'中間シート（個人）'!$F$6:$O$100,7,FALSE)&amp;"."&amp;VLOOKUP($D36&amp;"@2",'中間シート（個人）'!$F$6:$O$100,8,FALSE))</f>
      </c>
      <c r="V36" s="18">
        <f>IF(ISERROR(VLOOKUP($D36&amp;"@3",'中間シート（個人）'!$F$6:$O$100,4,FALSE)&amp;VLOOKUP($D36&amp;"@3",'中間シート（個人）'!$F$6:$O$100,5,FALSE)),"",VLOOKUP($D36&amp;"@3",'中間シート（個人）'!$F$6:$O$100,4,FALSE)&amp;VLOOKUP($D36&amp;"@3",'中間シート（個人）'!$F$6:$O$100,5,FALSE))</f>
      </c>
      <c r="W36" s="18">
        <f>IF(ISERROR(VLOOKUP($D36&amp;"@3",'中間シート（個人）'!$F$6:$O$100,6,FALSE)&amp;VLOOKUP($D36&amp;"@3",'中間シート（個人）'!$F$6:$O$100,7,FALSE)&amp;"."&amp;VLOOKUP($D36&amp;"@3",'中間シート（個人）'!$F$6:$O$100,8,FALSE)),"",VLOOKUP($D36&amp;"@3",'中間シート（個人）'!$F$6:$O$100,6,FALSE)&amp;VLOOKUP($D36&amp;"@3",'中間シート（個人）'!$F$6:$O$100,7,FALSE)&amp;"."&amp;VLOOKUP($D36&amp;"@3",'中間シート（個人）'!$F$6:$O$100,8,FALSE))</f>
      </c>
      <c r="X36" s="18">
        <f>IF(ISERROR(VLOOKUP($D36&amp;"@4",'中間シート（個人）'!$F$6:$O$100,4,FALSE)&amp;VLOOKUP($D36&amp;"@4",'中間シート（個人）'!$F$6:$O$100,5,FALSE)),"",VLOOKUP($D36&amp;"@4",'中間シート（個人）'!$F$6:$O$100,4,FALSE)&amp;VLOOKUP($D36&amp;"@4",'中間シート（個人）'!$F$6:$O$100,5,FALSE))</f>
      </c>
      <c r="Y36" s="18">
        <f>IF(ISERROR(VLOOKUP($D36&amp;"@4",'中間シート（個人）'!$F$6:$O$100,6,FALSE)&amp;VLOOKUP($D36&amp;"@4",'中間シート（個人）'!$F$6:$O$100,7,FALSE)&amp;"."&amp;VLOOKUP($D36&amp;"@4",'中間シート（個人）'!$F$6:$O$100,8,FALSE)),"",VLOOKUP($D36&amp;"@4",'中間シート（個人）'!$F$6:$O$100,6,FALSE)&amp;VLOOKUP($D36&amp;"@4",'中間シート（個人）'!$F$6:$O$100,7,FALSE)&amp;"."&amp;VLOOKUP($D36&amp;"@4",'中間シート（個人）'!$F$6:$O$100,8,FALSE))</f>
      </c>
      <c r="Z36" s="18">
        <f>IF(ISERROR(VLOOKUP($D36&amp;"@5",'中間シート（個人）'!$F$6:$O$100,4,FALSE)&amp;VLOOKUP($D36&amp;"@5",'中間シート（個人）'!$F$6:$O$100,5,FALSE)),"",VLOOKUP($D36&amp;"@5",'中間シート（個人）'!$F$6:$O$100,4,FALSE)&amp;VLOOKUP($D36&amp;"@5",'中間シート（個人）'!$F$6:$O$100,5,FALSE))</f>
      </c>
      <c r="AA36" s="18">
        <f>IF(ISERROR(VLOOKUP($D36&amp;"@5",'中間シート（個人）'!$F$6:$O$100,6,FALSE)&amp;VLOOKUP($D36&amp;"@5",'中間シート（個人）'!$F$6:$O$100,7,FALSE)&amp;"."&amp;VLOOKUP($D36&amp;"@5",'中間シート（個人）'!$F$6:$O$100,8,FALSE)),"",VLOOKUP($D36&amp;"@5",'中間シート（個人）'!$F$6:$O$100,6,FALSE)&amp;VLOOKUP($D36&amp;"@5",'中間シート（個人）'!$F$6:$O$100,7,FALSE)&amp;"."&amp;VLOOKUP($D36&amp;"@5",'中間シート（個人）'!$F$6:$O$100,8,FALSE))</f>
      </c>
      <c r="AB36" s="18">
        <f>IF(ISERROR(VLOOKUP($D36&amp;"@6",'中間シート（個人）'!$F$6:$O$100,4,FALSE)&amp;VLOOKUP($D36&amp;"@6",'中間シート（個人）'!$F$6:$O$100,5,FALSE)),"",VLOOKUP($D36&amp;"@6",'中間シート（個人）'!$F$6:$O$100,4,FALSE)&amp;VLOOKUP($D36&amp;"@6",'中間シート（個人）'!$F$6:$O$100,5,FALSE))</f>
      </c>
      <c r="AC36" s="18">
        <f>IF(ISERROR(VLOOKUP($D36&amp;"@6",'中間シート（個人）'!$F$6:$O$100,6,FALSE)&amp;VLOOKUP($D36&amp;"@6",'中間シート（個人）'!$F$6:$O$100,7,FALSE)&amp;"."&amp;VLOOKUP($D36&amp;"@6",'中間シート（個人）'!$F$6:$O$100,8,FALSE)),"",VLOOKUP($D36&amp;"@6",'中間シート（個人）'!$F$6:$O$100,6,FALSE)&amp;VLOOKUP($D36&amp;"@6",'中間シート（個人）'!$F$6:$O$100,7,FALSE)&amp;"."&amp;VLOOKUP($D36&amp;"@6",'中間シート（個人）'!$F$6:$O$100,8,FALSE))</f>
      </c>
      <c r="AD36" s="18">
        <f>IF(ISERROR(VLOOKUP($D36&amp;"@7",'中間シート（個人）'!$F$6:$O$100,4,FALSE)&amp;VLOOKUP($D36&amp;"@7",'中間シート（個人）'!$F$6:$O$100,5,FALSE)),"",VLOOKUP($D36&amp;"@7",'中間シート（個人）'!$F$6:$O$100,4,FALSE)&amp;VLOOKUP($D36&amp;"@7",'中間シート（個人）'!$F$6:$O$100,5,FALSE))</f>
      </c>
      <c r="AE36" s="18">
        <f>IF(ISERROR(VLOOKUP($D36&amp;"@7",'中間シート（個人）'!$F$6:$O$100,6,FALSE)&amp;VLOOKUP($D36&amp;"@7",'中間シート（個人）'!$F$6:$O$100,7,FALSE)&amp;"."&amp;VLOOKUP($D36&amp;"@7",'中間シート（個人）'!$F$6:$O$100,8,FALSE)),"",VLOOKUP($D36&amp;"@7",'中間シート（個人）'!$F$6:$O$100,6,FALSE)&amp;VLOOKUP($D36&amp;"@7",'中間シート（個人）'!$F$6:$O$100,7,FALSE)&amp;"."&amp;VLOOKUP($D36&amp;"@7",'中間シート（個人）'!$F$6:$O$100,8,FALSE))</f>
      </c>
      <c r="AF36" s="18">
        <f>IF(ISERROR(VLOOKUP($D36&amp;"@8",'中間シート（個人）'!$F$6:$O$100,4,FALSE)&amp;VLOOKUP($D36&amp;"@8",'中間シート（個人）'!$F$6:$O$100,5,FALSE)),"",VLOOKUP($D36&amp;"@8",'中間シート（個人）'!$F$6:$O$100,4,FALSE)&amp;VLOOKUP($D36&amp;"@8",'中間シート（個人）'!$F$6:$O$100,5,FALSE))</f>
      </c>
      <c r="AG36" s="18">
        <f>IF(ISERROR(VLOOKUP($D36&amp;"@8",'中間シート（個人）'!$F$6:$O$100,6,FALSE)&amp;VLOOKUP($D36&amp;"@8",'中間シート（個人）'!$F$6:$O$100,7,FALSE)&amp;"."&amp;VLOOKUP($D36&amp;"@8",'中間シート（個人）'!$F$6:$O$100,8,FALSE)),"",VLOOKUP($D36&amp;"@8",'中間シート（個人）'!$F$6:$O$100,6,FALSE)&amp;VLOOKUP($D36&amp;"@8",'中間シート（個人）'!$F$6:$O$100,7,FALSE)&amp;"."&amp;VLOOKUP($D36&amp;"@8",'中間シート（個人）'!$F$6:$O$100,8,FALSE))</f>
      </c>
      <c r="AH36" s="18">
        <f>IF(ISERROR(VLOOKUP($D36&amp;"@9",'中間シート（個人）'!$F$6:$O$100,4,FALSE)&amp;VLOOKUP($D36&amp;"@9",'中間シート（個人）'!$F$6:$O$100,5,FALSE)),"",VLOOKUP($D36&amp;"@9",'中間シート（個人）'!$F$6:$O$100,4,FALSE)&amp;VLOOKUP($D36&amp;"@9",'中間シート（個人）'!$F$6:$O$100,5,FALSE))</f>
      </c>
      <c r="AI36" s="18">
        <f>IF(ISERROR(VLOOKUP($D36&amp;"@9",'中間シート（個人）'!$F$6:$O$100,6,FALSE)&amp;VLOOKUP($D36&amp;"@9",'中間シート（個人）'!$F$6:$O$100,7,FALSE)&amp;"."&amp;VLOOKUP($D36&amp;"@9",'中間シート（個人）'!$F$6:$O$100,8,FALSE)),"",VLOOKUP($D36&amp;"@9",'中間シート（個人）'!$F$6:$O$100,6,FALSE)&amp;VLOOKUP($D36&amp;"@9",'中間シート（個人）'!$F$6:$O$100,7,FALSE)&amp;"."&amp;VLOOKUP($D36&amp;"@9",'中間シート（個人）'!$F$6:$O$100,8,FALSE))</f>
      </c>
      <c r="AJ36" s="18">
        <f>IF(ISERROR(VLOOKUP($D36&amp;"@10",'中間シート（個人）'!$F$6:$O$100,4,FALSE)&amp;VLOOKUP($D36&amp;"@10",'中間シート（個人）'!$F$6:$O$100,5,FALSE)),"",VLOOKUP($D36&amp;"@10",'中間シート（個人）'!$F$6:$O$100,4,FALSE)&amp;VLOOKUP($D36&amp;"@10",'中間シート（個人）'!$F$6:$O$100,5,FALSE))</f>
      </c>
      <c r="AK36" s="18">
        <f>IF(ISERROR(VLOOKUP($D36&amp;"@10",'中間シート（個人）'!$F$6:$O$100,6,FALSE)&amp;VLOOKUP($D36&amp;"@10",'中間シート（個人）'!$F$6:$O$100,7,FALSE)&amp;"."&amp;VLOOKUP($D36&amp;"@10",'中間シート（個人）'!$F$6:$O$100,8,FALSE)),"",VLOOKUP($D36&amp;"@10",'中間シート（個人）'!$F$6:$O$100,6,FALSE)&amp;VLOOKUP($D36&amp;"@10",'中間シート（個人）'!$F$6:$O$100,7,FALSE)&amp;"."&amp;VLOOKUP($D36&amp;"@10",'中間シート（個人）'!$F$6:$O$100,8,FALSE))</f>
      </c>
    </row>
    <row r="37" spans="3:37" ht="13.5">
      <c r="C37" s="18">
        <f>IF('中間シート（個人）'!D39="○","",VLOOKUP('個人種目'!F39,'コード一覧'!$A$2:$B$3,2,FALSE))</f>
      </c>
      <c r="D37" s="18">
        <f>IF('中間シート（個人）'!D39="○","",'中間シート（個人）'!C39)</f>
      </c>
      <c r="E37" s="18">
        <f>IF('中間シート（個人）'!D39="○","",ASC('個人種目'!D39&amp;" "&amp;'個人種目'!E39))</f>
      </c>
      <c r="F37" s="18">
        <f>IF('中間シート（個人）'!D39="○","",'個人種目'!G39&amp;IF(LEN('個人種目'!H39)=1,"0"&amp;'個人種目'!H39,'個人種目'!H39)&amp;IF(LEN('個人種目'!I39)=1,"0"&amp;'個人種目'!I39,'個人種目'!I39))</f>
      </c>
      <c r="G37" s="19">
        <f>IF('中間シート（個人）'!D39="○","",VLOOKUP('個人種目'!$J39,'コード一覧'!$C$3:$D$6,2,FALSE))</f>
      </c>
      <c r="H37" s="18">
        <f>IF('中間シート（個人）'!D39="○","",IF('個人種目'!$J39="一般",0,'個人種目'!$K39))</f>
      </c>
      <c r="I37" s="18">
        <f>IF('中間シート（個人）'!D39="○","",'中間シート（個人）'!H39)</f>
      </c>
      <c r="K37" s="18">
        <f>IF('中間シート（個人）'!D39="○","",'個人種目'!$L$1)</f>
      </c>
      <c r="L37" s="18">
        <f>IF('中間シート（個人）'!D39="○","",ASC('申込書_コナミ'!$S$9))</f>
      </c>
      <c r="M37" s="18">
        <f>IF('中間シート（個人）'!D39="○","",'申込書_コナミ'!$E$8)</f>
      </c>
      <c r="Q37" s="18">
        <f>IF('中間シート（個人）'!D39="○","",4)</f>
      </c>
      <c r="R37" s="18">
        <f>IF(ISERROR(VLOOKUP($D37&amp;"@1",'中間シート（個人）'!$F$6:$O$100,4,FALSE)&amp;VLOOKUP($D37&amp;"@1",'中間シート（個人）'!$F$6:$O$100,5,FALSE)),"",VLOOKUP($D37&amp;"@1",'中間シート（個人）'!$F$6:$O$100,4,FALSE)&amp;VLOOKUP($D37&amp;"@1",'中間シート（個人）'!$F$6:$O$100,5,FALSE))</f>
      </c>
      <c r="S37" s="18">
        <f>IF(ISERROR(VLOOKUP($D37&amp;"@1",'中間シート（個人）'!$F$6:$O$100,6,FALSE)&amp;VLOOKUP($D37&amp;"@1",'中間シート（個人）'!$F$6:$O$100,7,FALSE)&amp;"."&amp;VLOOKUP($D37&amp;"@1",'中間シート（個人）'!$F$6:$O$100,8,FALSE)),"",VLOOKUP($D37&amp;"@1",'中間シート（個人）'!$F$6:$O$100,6,FALSE)&amp;VLOOKUP($D37&amp;"@1",'中間シート（個人）'!$F$6:$O$100,7,FALSE)&amp;"."&amp;VLOOKUP($D37&amp;"@1",'中間シート（個人）'!$F$6:$O$100,8,FALSE))</f>
      </c>
      <c r="T37" s="18">
        <f>IF(ISERROR(VLOOKUP($D37&amp;"@2",'中間シート（個人）'!$F$6:$O$100,4,FALSE)&amp;VLOOKUP($D37&amp;"@2",'中間シート（個人）'!$F$6:$O$100,5,FALSE)),"",VLOOKUP($D37&amp;"@2",'中間シート（個人）'!$F$6:$O$100,4,FALSE)&amp;VLOOKUP($D37&amp;"@2",'中間シート（個人）'!$F$6:$O$100,5,FALSE))</f>
      </c>
      <c r="U37" s="18">
        <f>IF(ISERROR(VLOOKUP($D37&amp;"@2",'中間シート（個人）'!$F$6:$O$100,6,FALSE)&amp;VLOOKUP($D37&amp;"@2",'中間シート（個人）'!$F$6:$O$100,7,FALSE)&amp;"."&amp;VLOOKUP($D37&amp;"@2",'中間シート（個人）'!$F$6:$O$100,8,FALSE)),"",VLOOKUP($D37&amp;"@2",'中間シート（個人）'!$F$6:$O$100,6,FALSE)&amp;VLOOKUP($D37&amp;"@2",'中間シート（個人）'!$F$6:$O$100,7,FALSE)&amp;"."&amp;VLOOKUP($D37&amp;"@2",'中間シート（個人）'!$F$6:$O$100,8,FALSE))</f>
      </c>
      <c r="V37" s="18">
        <f>IF(ISERROR(VLOOKUP($D37&amp;"@3",'中間シート（個人）'!$F$6:$O$100,4,FALSE)&amp;VLOOKUP($D37&amp;"@3",'中間シート（個人）'!$F$6:$O$100,5,FALSE)),"",VLOOKUP($D37&amp;"@3",'中間シート（個人）'!$F$6:$O$100,4,FALSE)&amp;VLOOKUP($D37&amp;"@3",'中間シート（個人）'!$F$6:$O$100,5,FALSE))</f>
      </c>
      <c r="W37" s="18">
        <f>IF(ISERROR(VLOOKUP($D37&amp;"@3",'中間シート（個人）'!$F$6:$O$100,6,FALSE)&amp;VLOOKUP($D37&amp;"@3",'中間シート（個人）'!$F$6:$O$100,7,FALSE)&amp;"."&amp;VLOOKUP($D37&amp;"@3",'中間シート（個人）'!$F$6:$O$100,8,FALSE)),"",VLOOKUP($D37&amp;"@3",'中間シート（個人）'!$F$6:$O$100,6,FALSE)&amp;VLOOKUP($D37&amp;"@3",'中間シート（個人）'!$F$6:$O$100,7,FALSE)&amp;"."&amp;VLOOKUP($D37&amp;"@3",'中間シート（個人）'!$F$6:$O$100,8,FALSE))</f>
      </c>
      <c r="X37" s="18">
        <f>IF(ISERROR(VLOOKUP($D37&amp;"@4",'中間シート（個人）'!$F$6:$O$100,4,FALSE)&amp;VLOOKUP($D37&amp;"@4",'中間シート（個人）'!$F$6:$O$100,5,FALSE)),"",VLOOKUP($D37&amp;"@4",'中間シート（個人）'!$F$6:$O$100,4,FALSE)&amp;VLOOKUP($D37&amp;"@4",'中間シート（個人）'!$F$6:$O$100,5,FALSE))</f>
      </c>
      <c r="Y37" s="18">
        <f>IF(ISERROR(VLOOKUP($D37&amp;"@4",'中間シート（個人）'!$F$6:$O$100,6,FALSE)&amp;VLOOKUP($D37&amp;"@4",'中間シート（個人）'!$F$6:$O$100,7,FALSE)&amp;"."&amp;VLOOKUP($D37&amp;"@4",'中間シート（個人）'!$F$6:$O$100,8,FALSE)),"",VLOOKUP($D37&amp;"@4",'中間シート（個人）'!$F$6:$O$100,6,FALSE)&amp;VLOOKUP($D37&amp;"@4",'中間シート（個人）'!$F$6:$O$100,7,FALSE)&amp;"."&amp;VLOOKUP($D37&amp;"@4",'中間シート（個人）'!$F$6:$O$100,8,FALSE))</f>
      </c>
      <c r="Z37" s="18">
        <f>IF(ISERROR(VLOOKUP($D37&amp;"@5",'中間シート（個人）'!$F$6:$O$100,4,FALSE)&amp;VLOOKUP($D37&amp;"@5",'中間シート（個人）'!$F$6:$O$100,5,FALSE)),"",VLOOKUP($D37&amp;"@5",'中間シート（個人）'!$F$6:$O$100,4,FALSE)&amp;VLOOKUP($D37&amp;"@5",'中間シート（個人）'!$F$6:$O$100,5,FALSE))</f>
      </c>
      <c r="AA37" s="18">
        <f>IF(ISERROR(VLOOKUP($D37&amp;"@5",'中間シート（個人）'!$F$6:$O$100,6,FALSE)&amp;VLOOKUP($D37&amp;"@5",'中間シート（個人）'!$F$6:$O$100,7,FALSE)&amp;"."&amp;VLOOKUP($D37&amp;"@5",'中間シート（個人）'!$F$6:$O$100,8,FALSE)),"",VLOOKUP($D37&amp;"@5",'中間シート（個人）'!$F$6:$O$100,6,FALSE)&amp;VLOOKUP($D37&amp;"@5",'中間シート（個人）'!$F$6:$O$100,7,FALSE)&amp;"."&amp;VLOOKUP($D37&amp;"@5",'中間シート（個人）'!$F$6:$O$100,8,FALSE))</f>
      </c>
      <c r="AB37" s="18">
        <f>IF(ISERROR(VLOOKUP($D37&amp;"@6",'中間シート（個人）'!$F$6:$O$100,4,FALSE)&amp;VLOOKUP($D37&amp;"@6",'中間シート（個人）'!$F$6:$O$100,5,FALSE)),"",VLOOKUP($D37&amp;"@6",'中間シート（個人）'!$F$6:$O$100,4,FALSE)&amp;VLOOKUP($D37&amp;"@6",'中間シート（個人）'!$F$6:$O$100,5,FALSE))</f>
      </c>
      <c r="AC37" s="18">
        <f>IF(ISERROR(VLOOKUP($D37&amp;"@6",'中間シート（個人）'!$F$6:$O$100,6,FALSE)&amp;VLOOKUP($D37&amp;"@6",'中間シート（個人）'!$F$6:$O$100,7,FALSE)&amp;"."&amp;VLOOKUP($D37&amp;"@6",'中間シート（個人）'!$F$6:$O$100,8,FALSE)),"",VLOOKUP($D37&amp;"@6",'中間シート（個人）'!$F$6:$O$100,6,FALSE)&amp;VLOOKUP($D37&amp;"@6",'中間シート（個人）'!$F$6:$O$100,7,FALSE)&amp;"."&amp;VLOOKUP($D37&amp;"@6",'中間シート（個人）'!$F$6:$O$100,8,FALSE))</f>
      </c>
      <c r="AD37" s="18">
        <f>IF(ISERROR(VLOOKUP($D37&amp;"@7",'中間シート（個人）'!$F$6:$O$100,4,FALSE)&amp;VLOOKUP($D37&amp;"@7",'中間シート（個人）'!$F$6:$O$100,5,FALSE)),"",VLOOKUP($D37&amp;"@7",'中間シート（個人）'!$F$6:$O$100,4,FALSE)&amp;VLOOKUP($D37&amp;"@7",'中間シート（個人）'!$F$6:$O$100,5,FALSE))</f>
      </c>
      <c r="AE37" s="18">
        <f>IF(ISERROR(VLOOKUP($D37&amp;"@7",'中間シート（個人）'!$F$6:$O$100,6,FALSE)&amp;VLOOKUP($D37&amp;"@7",'中間シート（個人）'!$F$6:$O$100,7,FALSE)&amp;"."&amp;VLOOKUP($D37&amp;"@7",'中間シート（個人）'!$F$6:$O$100,8,FALSE)),"",VLOOKUP($D37&amp;"@7",'中間シート（個人）'!$F$6:$O$100,6,FALSE)&amp;VLOOKUP($D37&amp;"@7",'中間シート（個人）'!$F$6:$O$100,7,FALSE)&amp;"."&amp;VLOOKUP($D37&amp;"@7",'中間シート（個人）'!$F$6:$O$100,8,FALSE))</f>
      </c>
      <c r="AF37" s="18">
        <f>IF(ISERROR(VLOOKUP($D37&amp;"@8",'中間シート（個人）'!$F$6:$O$100,4,FALSE)&amp;VLOOKUP($D37&amp;"@8",'中間シート（個人）'!$F$6:$O$100,5,FALSE)),"",VLOOKUP($D37&amp;"@8",'中間シート（個人）'!$F$6:$O$100,4,FALSE)&amp;VLOOKUP($D37&amp;"@8",'中間シート（個人）'!$F$6:$O$100,5,FALSE))</f>
      </c>
      <c r="AG37" s="18">
        <f>IF(ISERROR(VLOOKUP($D37&amp;"@8",'中間シート（個人）'!$F$6:$O$100,6,FALSE)&amp;VLOOKUP($D37&amp;"@8",'中間シート（個人）'!$F$6:$O$100,7,FALSE)&amp;"."&amp;VLOOKUP($D37&amp;"@8",'中間シート（個人）'!$F$6:$O$100,8,FALSE)),"",VLOOKUP($D37&amp;"@8",'中間シート（個人）'!$F$6:$O$100,6,FALSE)&amp;VLOOKUP($D37&amp;"@8",'中間シート（個人）'!$F$6:$O$100,7,FALSE)&amp;"."&amp;VLOOKUP($D37&amp;"@8",'中間シート（個人）'!$F$6:$O$100,8,FALSE))</f>
      </c>
      <c r="AH37" s="18">
        <f>IF(ISERROR(VLOOKUP($D37&amp;"@9",'中間シート（個人）'!$F$6:$O$100,4,FALSE)&amp;VLOOKUP($D37&amp;"@9",'中間シート（個人）'!$F$6:$O$100,5,FALSE)),"",VLOOKUP($D37&amp;"@9",'中間シート（個人）'!$F$6:$O$100,4,FALSE)&amp;VLOOKUP($D37&amp;"@9",'中間シート（個人）'!$F$6:$O$100,5,FALSE))</f>
      </c>
      <c r="AI37" s="18">
        <f>IF(ISERROR(VLOOKUP($D37&amp;"@9",'中間シート（個人）'!$F$6:$O$100,6,FALSE)&amp;VLOOKUP($D37&amp;"@9",'中間シート（個人）'!$F$6:$O$100,7,FALSE)&amp;"."&amp;VLOOKUP($D37&amp;"@9",'中間シート（個人）'!$F$6:$O$100,8,FALSE)),"",VLOOKUP($D37&amp;"@9",'中間シート（個人）'!$F$6:$O$100,6,FALSE)&amp;VLOOKUP($D37&amp;"@9",'中間シート（個人）'!$F$6:$O$100,7,FALSE)&amp;"."&amp;VLOOKUP($D37&amp;"@9",'中間シート（個人）'!$F$6:$O$100,8,FALSE))</f>
      </c>
      <c r="AJ37" s="18">
        <f>IF(ISERROR(VLOOKUP($D37&amp;"@10",'中間シート（個人）'!$F$6:$O$100,4,FALSE)&amp;VLOOKUP($D37&amp;"@10",'中間シート（個人）'!$F$6:$O$100,5,FALSE)),"",VLOOKUP($D37&amp;"@10",'中間シート（個人）'!$F$6:$O$100,4,FALSE)&amp;VLOOKUP($D37&amp;"@10",'中間シート（個人）'!$F$6:$O$100,5,FALSE))</f>
      </c>
      <c r="AK37" s="18">
        <f>IF(ISERROR(VLOOKUP($D37&amp;"@10",'中間シート（個人）'!$F$6:$O$100,6,FALSE)&amp;VLOOKUP($D37&amp;"@10",'中間シート（個人）'!$F$6:$O$100,7,FALSE)&amp;"."&amp;VLOOKUP($D37&amp;"@10",'中間シート（個人）'!$F$6:$O$100,8,FALSE)),"",VLOOKUP($D37&amp;"@10",'中間シート（個人）'!$F$6:$O$100,6,FALSE)&amp;VLOOKUP($D37&amp;"@10",'中間シート（個人）'!$F$6:$O$100,7,FALSE)&amp;"."&amp;VLOOKUP($D37&amp;"@10",'中間シート（個人）'!$F$6:$O$100,8,FALSE))</f>
      </c>
    </row>
    <row r="38" spans="3:37" ht="13.5">
      <c r="C38" s="18">
        <f>IF('中間シート（個人）'!D40="○","",VLOOKUP('個人種目'!F40,'コード一覧'!$A$2:$B$3,2,FALSE))</f>
      </c>
      <c r="D38" s="18">
        <f>IF('中間シート（個人）'!D40="○","",'中間シート（個人）'!C40)</f>
      </c>
      <c r="E38" s="18">
        <f>IF('中間シート（個人）'!D40="○","",ASC('個人種目'!D40&amp;" "&amp;'個人種目'!E40))</f>
      </c>
      <c r="F38" s="18">
        <f>IF('中間シート（個人）'!D40="○","",'個人種目'!G40&amp;IF(LEN('個人種目'!H40)=1,"0"&amp;'個人種目'!H40,'個人種目'!H40)&amp;IF(LEN('個人種目'!I40)=1,"0"&amp;'個人種目'!I40,'個人種目'!I40))</f>
      </c>
      <c r="G38" s="19">
        <f>IF('中間シート（個人）'!D40="○","",VLOOKUP('個人種目'!$J40,'コード一覧'!$C$3:$D$6,2,FALSE))</f>
      </c>
      <c r="H38" s="18">
        <f>IF('中間シート（個人）'!D40="○","",IF('個人種目'!$J40="一般",0,'個人種目'!$K40))</f>
      </c>
      <c r="I38" s="18">
        <f>IF('中間シート（個人）'!D40="○","",'中間シート（個人）'!H40)</f>
      </c>
      <c r="K38" s="18">
        <f>IF('中間シート（個人）'!D40="○","",'個人種目'!$L$1)</f>
      </c>
      <c r="L38" s="18">
        <f>IF('中間シート（個人）'!D40="○","",ASC('申込書_コナミ'!$S$9))</f>
      </c>
      <c r="M38" s="18">
        <f>IF('中間シート（個人）'!D40="○","",'申込書_コナミ'!$E$8)</f>
      </c>
      <c r="Q38" s="18">
        <f>IF('中間シート（個人）'!D40="○","",4)</f>
      </c>
      <c r="R38" s="18">
        <f>IF(ISERROR(VLOOKUP($D38&amp;"@1",'中間シート（個人）'!$F$6:$O$100,4,FALSE)&amp;VLOOKUP($D38&amp;"@1",'中間シート（個人）'!$F$6:$O$100,5,FALSE)),"",VLOOKUP($D38&amp;"@1",'中間シート（個人）'!$F$6:$O$100,4,FALSE)&amp;VLOOKUP($D38&amp;"@1",'中間シート（個人）'!$F$6:$O$100,5,FALSE))</f>
      </c>
      <c r="S38" s="18">
        <f>IF(ISERROR(VLOOKUP($D38&amp;"@1",'中間シート（個人）'!$F$6:$O$100,6,FALSE)&amp;VLOOKUP($D38&amp;"@1",'中間シート（個人）'!$F$6:$O$100,7,FALSE)&amp;"."&amp;VLOOKUP($D38&amp;"@1",'中間シート（個人）'!$F$6:$O$100,8,FALSE)),"",VLOOKUP($D38&amp;"@1",'中間シート（個人）'!$F$6:$O$100,6,FALSE)&amp;VLOOKUP($D38&amp;"@1",'中間シート（個人）'!$F$6:$O$100,7,FALSE)&amp;"."&amp;VLOOKUP($D38&amp;"@1",'中間シート（個人）'!$F$6:$O$100,8,FALSE))</f>
      </c>
      <c r="T38" s="18">
        <f>IF(ISERROR(VLOOKUP($D38&amp;"@2",'中間シート（個人）'!$F$6:$O$100,4,FALSE)&amp;VLOOKUP($D38&amp;"@2",'中間シート（個人）'!$F$6:$O$100,5,FALSE)),"",VLOOKUP($D38&amp;"@2",'中間シート（個人）'!$F$6:$O$100,4,FALSE)&amp;VLOOKUP($D38&amp;"@2",'中間シート（個人）'!$F$6:$O$100,5,FALSE))</f>
      </c>
      <c r="U38" s="18">
        <f>IF(ISERROR(VLOOKUP($D38&amp;"@2",'中間シート（個人）'!$F$6:$O$100,6,FALSE)&amp;VLOOKUP($D38&amp;"@2",'中間シート（個人）'!$F$6:$O$100,7,FALSE)&amp;"."&amp;VLOOKUP($D38&amp;"@2",'中間シート（個人）'!$F$6:$O$100,8,FALSE)),"",VLOOKUP($D38&amp;"@2",'中間シート（個人）'!$F$6:$O$100,6,FALSE)&amp;VLOOKUP($D38&amp;"@2",'中間シート（個人）'!$F$6:$O$100,7,FALSE)&amp;"."&amp;VLOOKUP($D38&amp;"@2",'中間シート（個人）'!$F$6:$O$100,8,FALSE))</f>
      </c>
      <c r="V38" s="18">
        <f>IF(ISERROR(VLOOKUP($D38&amp;"@3",'中間シート（個人）'!$F$6:$O$100,4,FALSE)&amp;VLOOKUP($D38&amp;"@3",'中間シート（個人）'!$F$6:$O$100,5,FALSE)),"",VLOOKUP($D38&amp;"@3",'中間シート（個人）'!$F$6:$O$100,4,FALSE)&amp;VLOOKUP($D38&amp;"@3",'中間シート（個人）'!$F$6:$O$100,5,FALSE))</f>
      </c>
      <c r="W38" s="18">
        <f>IF(ISERROR(VLOOKUP($D38&amp;"@3",'中間シート（個人）'!$F$6:$O$100,6,FALSE)&amp;VLOOKUP($D38&amp;"@3",'中間シート（個人）'!$F$6:$O$100,7,FALSE)&amp;"."&amp;VLOOKUP($D38&amp;"@3",'中間シート（個人）'!$F$6:$O$100,8,FALSE)),"",VLOOKUP($D38&amp;"@3",'中間シート（個人）'!$F$6:$O$100,6,FALSE)&amp;VLOOKUP($D38&amp;"@3",'中間シート（個人）'!$F$6:$O$100,7,FALSE)&amp;"."&amp;VLOOKUP($D38&amp;"@3",'中間シート（個人）'!$F$6:$O$100,8,FALSE))</f>
      </c>
      <c r="X38" s="18">
        <f>IF(ISERROR(VLOOKUP($D38&amp;"@4",'中間シート（個人）'!$F$6:$O$100,4,FALSE)&amp;VLOOKUP($D38&amp;"@4",'中間シート（個人）'!$F$6:$O$100,5,FALSE)),"",VLOOKUP($D38&amp;"@4",'中間シート（個人）'!$F$6:$O$100,4,FALSE)&amp;VLOOKUP($D38&amp;"@4",'中間シート（個人）'!$F$6:$O$100,5,FALSE))</f>
      </c>
      <c r="Y38" s="18">
        <f>IF(ISERROR(VLOOKUP($D38&amp;"@4",'中間シート（個人）'!$F$6:$O$100,6,FALSE)&amp;VLOOKUP($D38&amp;"@4",'中間シート（個人）'!$F$6:$O$100,7,FALSE)&amp;"."&amp;VLOOKUP($D38&amp;"@4",'中間シート（個人）'!$F$6:$O$100,8,FALSE)),"",VLOOKUP($D38&amp;"@4",'中間シート（個人）'!$F$6:$O$100,6,FALSE)&amp;VLOOKUP($D38&amp;"@4",'中間シート（個人）'!$F$6:$O$100,7,FALSE)&amp;"."&amp;VLOOKUP($D38&amp;"@4",'中間シート（個人）'!$F$6:$O$100,8,FALSE))</f>
      </c>
      <c r="Z38" s="18">
        <f>IF(ISERROR(VLOOKUP($D38&amp;"@5",'中間シート（個人）'!$F$6:$O$100,4,FALSE)&amp;VLOOKUP($D38&amp;"@5",'中間シート（個人）'!$F$6:$O$100,5,FALSE)),"",VLOOKUP($D38&amp;"@5",'中間シート（個人）'!$F$6:$O$100,4,FALSE)&amp;VLOOKUP($D38&amp;"@5",'中間シート（個人）'!$F$6:$O$100,5,FALSE))</f>
      </c>
      <c r="AA38" s="18">
        <f>IF(ISERROR(VLOOKUP($D38&amp;"@5",'中間シート（個人）'!$F$6:$O$100,6,FALSE)&amp;VLOOKUP($D38&amp;"@5",'中間シート（個人）'!$F$6:$O$100,7,FALSE)&amp;"."&amp;VLOOKUP($D38&amp;"@5",'中間シート（個人）'!$F$6:$O$100,8,FALSE)),"",VLOOKUP($D38&amp;"@5",'中間シート（個人）'!$F$6:$O$100,6,FALSE)&amp;VLOOKUP($D38&amp;"@5",'中間シート（個人）'!$F$6:$O$100,7,FALSE)&amp;"."&amp;VLOOKUP($D38&amp;"@5",'中間シート（個人）'!$F$6:$O$100,8,FALSE))</f>
      </c>
      <c r="AB38" s="18">
        <f>IF(ISERROR(VLOOKUP($D38&amp;"@6",'中間シート（個人）'!$F$6:$O$100,4,FALSE)&amp;VLOOKUP($D38&amp;"@6",'中間シート（個人）'!$F$6:$O$100,5,FALSE)),"",VLOOKUP($D38&amp;"@6",'中間シート（個人）'!$F$6:$O$100,4,FALSE)&amp;VLOOKUP($D38&amp;"@6",'中間シート（個人）'!$F$6:$O$100,5,FALSE))</f>
      </c>
      <c r="AC38" s="18">
        <f>IF(ISERROR(VLOOKUP($D38&amp;"@6",'中間シート（個人）'!$F$6:$O$100,6,FALSE)&amp;VLOOKUP($D38&amp;"@6",'中間シート（個人）'!$F$6:$O$100,7,FALSE)&amp;"."&amp;VLOOKUP($D38&amp;"@6",'中間シート（個人）'!$F$6:$O$100,8,FALSE)),"",VLOOKUP($D38&amp;"@6",'中間シート（個人）'!$F$6:$O$100,6,FALSE)&amp;VLOOKUP($D38&amp;"@6",'中間シート（個人）'!$F$6:$O$100,7,FALSE)&amp;"."&amp;VLOOKUP($D38&amp;"@6",'中間シート（個人）'!$F$6:$O$100,8,FALSE))</f>
      </c>
      <c r="AD38" s="18">
        <f>IF(ISERROR(VLOOKUP($D38&amp;"@7",'中間シート（個人）'!$F$6:$O$100,4,FALSE)&amp;VLOOKUP($D38&amp;"@7",'中間シート（個人）'!$F$6:$O$100,5,FALSE)),"",VLOOKUP($D38&amp;"@7",'中間シート（個人）'!$F$6:$O$100,4,FALSE)&amp;VLOOKUP($D38&amp;"@7",'中間シート（個人）'!$F$6:$O$100,5,FALSE))</f>
      </c>
      <c r="AE38" s="18">
        <f>IF(ISERROR(VLOOKUP($D38&amp;"@7",'中間シート（個人）'!$F$6:$O$100,6,FALSE)&amp;VLOOKUP($D38&amp;"@7",'中間シート（個人）'!$F$6:$O$100,7,FALSE)&amp;"."&amp;VLOOKUP($D38&amp;"@7",'中間シート（個人）'!$F$6:$O$100,8,FALSE)),"",VLOOKUP($D38&amp;"@7",'中間シート（個人）'!$F$6:$O$100,6,FALSE)&amp;VLOOKUP($D38&amp;"@7",'中間シート（個人）'!$F$6:$O$100,7,FALSE)&amp;"."&amp;VLOOKUP($D38&amp;"@7",'中間シート（個人）'!$F$6:$O$100,8,FALSE))</f>
      </c>
      <c r="AF38" s="18">
        <f>IF(ISERROR(VLOOKUP($D38&amp;"@8",'中間シート（個人）'!$F$6:$O$100,4,FALSE)&amp;VLOOKUP($D38&amp;"@8",'中間シート（個人）'!$F$6:$O$100,5,FALSE)),"",VLOOKUP($D38&amp;"@8",'中間シート（個人）'!$F$6:$O$100,4,FALSE)&amp;VLOOKUP($D38&amp;"@8",'中間シート（個人）'!$F$6:$O$100,5,FALSE))</f>
      </c>
      <c r="AG38" s="18">
        <f>IF(ISERROR(VLOOKUP($D38&amp;"@8",'中間シート（個人）'!$F$6:$O$100,6,FALSE)&amp;VLOOKUP($D38&amp;"@8",'中間シート（個人）'!$F$6:$O$100,7,FALSE)&amp;"."&amp;VLOOKUP($D38&amp;"@8",'中間シート（個人）'!$F$6:$O$100,8,FALSE)),"",VLOOKUP($D38&amp;"@8",'中間シート（個人）'!$F$6:$O$100,6,FALSE)&amp;VLOOKUP($D38&amp;"@8",'中間シート（個人）'!$F$6:$O$100,7,FALSE)&amp;"."&amp;VLOOKUP($D38&amp;"@8",'中間シート（個人）'!$F$6:$O$100,8,FALSE))</f>
      </c>
      <c r="AH38" s="18">
        <f>IF(ISERROR(VLOOKUP($D38&amp;"@9",'中間シート（個人）'!$F$6:$O$100,4,FALSE)&amp;VLOOKUP($D38&amp;"@9",'中間シート（個人）'!$F$6:$O$100,5,FALSE)),"",VLOOKUP($D38&amp;"@9",'中間シート（個人）'!$F$6:$O$100,4,FALSE)&amp;VLOOKUP($D38&amp;"@9",'中間シート（個人）'!$F$6:$O$100,5,FALSE))</f>
      </c>
      <c r="AI38" s="18">
        <f>IF(ISERROR(VLOOKUP($D38&amp;"@9",'中間シート（個人）'!$F$6:$O$100,6,FALSE)&amp;VLOOKUP($D38&amp;"@9",'中間シート（個人）'!$F$6:$O$100,7,FALSE)&amp;"."&amp;VLOOKUP($D38&amp;"@9",'中間シート（個人）'!$F$6:$O$100,8,FALSE)),"",VLOOKUP($D38&amp;"@9",'中間シート（個人）'!$F$6:$O$100,6,FALSE)&amp;VLOOKUP($D38&amp;"@9",'中間シート（個人）'!$F$6:$O$100,7,FALSE)&amp;"."&amp;VLOOKUP($D38&amp;"@9",'中間シート（個人）'!$F$6:$O$100,8,FALSE))</f>
      </c>
      <c r="AJ38" s="18">
        <f>IF(ISERROR(VLOOKUP($D38&amp;"@10",'中間シート（個人）'!$F$6:$O$100,4,FALSE)&amp;VLOOKUP($D38&amp;"@10",'中間シート（個人）'!$F$6:$O$100,5,FALSE)),"",VLOOKUP($D38&amp;"@10",'中間シート（個人）'!$F$6:$O$100,4,FALSE)&amp;VLOOKUP($D38&amp;"@10",'中間シート（個人）'!$F$6:$O$100,5,FALSE))</f>
      </c>
      <c r="AK38" s="18">
        <f>IF(ISERROR(VLOOKUP($D38&amp;"@10",'中間シート（個人）'!$F$6:$O$100,6,FALSE)&amp;VLOOKUP($D38&amp;"@10",'中間シート（個人）'!$F$6:$O$100,7,FALSE)&amp;"."&amp;VLOOKUP($D38&amp;"@10",'中間シート（個人）'!$F$6:$O$100,8,FALSE)),"",VLOOKUP($D38&amp;"@10",'中間シート（個人）'!$F$6:$O$100,6,FALSE)&amp;VLOOKUP($D38&amp;"@10",'中間シート（個人）'!$F$6:$O$100,7,FALSE)&amp;"."&amp;VLOOKUP($D38&amp;"@10",'中間シート（個人）'!$F$6:$O$100,8,FALSE))</f>
      </c>
    </row>
    <row r="39" spans="3:37" ht="13.5">
      <c r="C39" s="18">
        <f>IF('中間シート（個人）'!D41="○","",VLOOKUP('個人種目'!F41,'コード一覧'!$A$2:$B$3,2,FALSE))</f>
      </c>
      <c r="D39" s="18">
        <f>IF('中間シート（個人）'!D41="○","",'中間シート（個人）'!C41)</f>
      </c>
      <c r="E39" s="18">
        <f>IF('中間シート（個人）'!D41="○","",ASC('個人種目'!D41&amp;" "&amp;'個人種目'!E41))</f>
      </c>
      <c r="F39" s="18">
        <f>IF('中間シート（個人）'!D41="○","",'個人種目'!G41&amp;IF(LEN('個人種目'!H41)=1,"0"&amp;'個人種目'!H41,'個人種目'!H41)&amp;IF(LEN('個人種目'!I41)=1,"0"&amp;'個人種目'!I41,'個人種目'!I41))</f>
      </c>
      <c r="G39" s="19">
        <f>IF('中間シート（個人）'!D41="○","",VLOOKUP('個人種目'!$J41,'コード一覧'!$C$3:$D$6,2,FALSE))</f>
      </c>
      <c r="H39" s="18">
        <f>IF('中間シート（個人）'!D41="○","",IF('個人種目'!$J41="一般",0,'個人種目'!$K41))</f>
      </c>
      <c r="I39" s="18">
        <f>IF('中間シート（個人）'!D41="○","",'中間シート（個人）'!H41)</f>
      </c>
      <c r="K39" s="18">
        <f>IF('中間シート（個人）'!D41="○","",'個人種目'!$L$1)</f>
      </c>
      <c r="L39" s="18">
        <f>IF('中間シート（個人）'!D41="○","",ASC('申込書_コナミ'!$S$9))</f>
      </c>
      <c r="M39" s="18">
        <f>IF('中間シート（個人）'!D41="○","",'申込書_コナミ'!$E$8)</f>
      </c>
      <c r="Q39" s="18">
        <f>IF('中間シート（個人）'!D41="○","",4)</f>
      </c>
      <c r="R39" s="18">
        <f>IF(ISERROR(VLOOKUP($D39&amp;"@1",'中間シート（個人）'!$F$6:$O$100,4,FALSE)&amp;VLOOKUP($D39&amp;"@1",'中間シート（個人）'!$F$6:$O$100,5,FALSE)),"",VLOOKUP($D39&amp;"@1",'中間シート（個人）'!$F$6:$O$100,4,FALSE)&amp;VLOOKUP($D39&amp;"@1",'中間シート（個人）'!$F$6:$O$100,5,FALSE))</f>
      </c>
      <c r="S39" s="18">
        <f>IF(ISERROR(VLOOKUP($D39&amp;"@1",'中間シート（個人）'!$F$6:$O$100,6,FALSE)&amp;VLOOKUP($D39&amp;"@1",'中間シート（個人）'!$F$6:$O$100,7,FALSE)&amp;"."&amp;VLOOKUP($D39&amp;"@1",'中間シート（個人）'!$F$6:$O$100,8,FALSE)),"",VLOOKUP($D39&amp;"@1",'中間シート（個人）'!$F$6:$O$100,6,FALSE)&amp;VLOOKUP($D39&amp;"@1",'中間シート（個人）'!$F$6:$O$100,7,FALSE)&amp;"."&amp;VLOOKUP($D39&amp;"@1",'中間シート（個人）'!$F$6:$O$100,8,FALSE))</f>
      </c>
      <c r="T39" s="18">
        <f>IF(ISERROR(VLOOKUP($D39&amp;"@2",'中間シート（個人）'!$F$6:$O$100,4,FALSE)&amp;VLOOKUP($D39&amp;"@2",'中間シート（個人）'!$F$6:$O$100,5,FALSE)),"",VLOOKUP($D39&amp;"@2",'中間シート（個人）'!$F$6:$O$100,4,FALSE)&amp;VLOOKUP($D39&amp;"@2",'中間シート（個人）'!$F$6:$O$100,5,FALSE))</f>
      </c>
      <c r="U39" s="18">
        <f>IF(ISERROR(VLOOKUP($D39&amp;"@2",'中間シート（個人）'!$F$6:$O$100,6,FALSE)&amp;VLOOKUP($D39&amp;"@2",'中間シート（個人）'!$F$6:$O$100,7,FALSE)&amp;"."&amp;VLOOKUP($D39&amp;"@2",'中間シート（個人）'!$F$6:$O$100,8,FALSE)),"",VLOOKUP($D39&amp;"@2",'中間シート（個人）'!$F$6:$O$100,6,FALSE)&amp;VLOOKUP($D39&amp;"@2",'中間シート（個人）'!$F$6:$O$100,7,FALSE)&amp;"."&amp;VLOOKUP($D39&amp;"@2",'中間シート（個人）'!$F$6:$O$100,8,FALSE))</f>
      </c>
      <c r="V39" s="18">
        <f>IF(ISERROR(VLOOKUP($D39&amp;"@3",'中間シート（個人）'!$F$6:$O$100,4,FALSE)&amp;VLOOKUP($D39&amp;"@3",'中間シート（個人）'!$F$6:$O$100,5,FALSE)),"",VLOOKUP($D39&amp;"@3",'中間シート（個人）'!$F$6:$O$100,4,FALSE)&amp;VLOOKUP($D39&amp;"@3",'中間シート（個人）'!$F$6:$O$100,5,FALSE))</f>
      </c>
      <c r="W39" s="18">
        <f>IF(ISERROR(VLOOKUP($D39&amp;"@3",'中間シート（個人）'!$F$6:$O$100,6,FALSE)&amp;VLOOKUP($D39&amp;"@3",'中間シート（個人）'!$F$6:$O$100,7,FALSE)&amp;"."&amp;VLOOKUP($D39&amp;"@3",'中間シート（個人）'!$F$6:$O$100,8,FALSE)),"",VLOOKUP($D39&amp;"@3",'中間シート（個人）'!$F$6:$O$100,6,FALSE)&amp;VLOOKUP($D39&amp;"@3",'中間シート（個人）'!$F$6:$O$100,7,FALSE)&amp;"."&amp;VLOOKUP($D39&amp;"@3",'中間シート（個人）'!$F$6:$O$100,8,FALSE))</f>
      </c>
      <c r="X39" s="18">
        <f>IF(ISERROR(VLOOKUP($D39&amp;"@4",'中間シート（個人）'!$F$6:$O$100,4,FALSE)&amp;VLOOKUP($D39&amp;"@4",'中間シート（個人）'!$F$6:$O$100,5,FALSE)),"",VLOOKUP($D39&amp;"@4",'中間シート（個人）'!$F$6:$O$100,4,FALSE)&amp;VLOOKUP($D39&amp;"@4",'中間シート（個人）'!$F$6:$O$100,5,FALSE))</f>
      </c>
      <c r="Y39" s="18">
        <f>IF(ISERROR(VLOOKUP($D39&amp;"@4",'中間シート（個人）'!$F$6:$O$100,6,FALSE)&amp;VLOOKUP($D39&amp;"@4",'中間シート（個人）'!$F$6:$O$100,7,FALSE)&amp;"."&amp;VLOOKUP($D39&amp;"@4",'中間シート（個人）'!$F$6:$O$100,8,FALSE)),"",VLOOKUP($D39&amp;"@4",'中間シート（個人）'!$F$6:$O$100,6,FALSE)&amp;VLOOKUP($D39&amp;"@4",'中間シート（個人）'!$F$6:$O$100,7,FALSE)&amp;"."&amp;VLOOKUP($D39&amp;"@4",'中間シート（個人）'!$F$6:$O$100,8,FALSE))</f>
      </c>
      <c r="Z39" s="18">
        <f>IF(ISERROR(VLOOKUP($D39&amp;"@5",'中間シート（個人）'!$F$6:$O$100,4,FALSE)&amp;VLOOKUP($D39&amp;"@5",'中間シート（個人）'!$F$6:$O$100,5,FALSE)),"",VLOOKUP($D39&amp;"@5",'中間シート（個人）'!$F$6:$O$100,4,FALSE)&amp;VLOOKUP($D39&amp;"@5",'中間シート（個人）'!$F$6:$O$100,5,FALSE))</f>
      </c>
      <c r="AA39" s="18">
        <f>IF(ISERROR(VLOOKUP($D39&amp;"@5",'中間シート（個人）'!$F$6:$O$100,6,FALSE)&amp;VLOOKUP($D39&amp;"@5",'中間シート（個人）'!$F$6:$O$100,7,FALSE)&amp;"."&amp;VLOOKUP($D39&amp;"@5",'中間シート（個人）'!$F$6:$O$100,8,FALSE)),"",VLOOKUP($D39&amp;"@5",'中間シート（個人）'!$F$6:$O$100,6,FALSE)&amp;VLOOKUP($D39&amp;"@5",'中間シート（個人）'!$F$6:$O$100,7,FALSE)&amp;"."&amp;VLOOKUP($D39&amp;"@5",'中間シート（個人）'!$F$6:$O$100,8,FALSE))</f>
      </c>
      <c r="AB39" s="18">
        <f>IF(ISERROR(VLOOKUP($D39&amp;"@6",'中間シート（個人）'!$F$6:$O$100,4,FALSE)&amp;VLOOKUP($D39&amp;"@6",'中間シート（個人）'!$F$6:$O$100,5,FALSE)),"",VLOOKUP($D39&amp;"@6",'中間シート（個人）'!$F$6:$O$100,4,FALSE)&amp;VLOOKUP($D39&amp;"@6",'中間シート（個人）'!$F$6:$O$100,5,FALSE))</f>
      </c>
      <c r="AC39" s="18">
        <f>IF(ISERROR(VLOOKUP($D39&amp;"@6",'中間シート（個人）'!$F$6:$O$100,6,FALSE)&amp;VLOOKUP($D39&amp;"@6",'中間シート（個人）'!$F$6:$O$100,7,FALSE)&amp;"."&amp;VLOOKUP($D39&amp;"@6",'中間シート（個人）'!$F$6:$O$100,8,FALSE)),"",VLOOKUP($D39&amp;"@6",'中間シート（個人）'!$F$6:$O$100,6,FALSE)&amp;VLOOKUP($D39&amp;"@6",'中間シート（個人）'!$F$6:$O$100,7,FALSE)&amp;"."&amp;VLOOKUP($D39&amp;"@6",'中間シート（個人）'!$F$6:$O$100,8,FALSE))</f>
      </c>
      <c r="AD39" s="18">
        <f>IF(ISERROR(VLOOKUP($D39&amp;"@7",'中間シート（個人）'!$F$6:$O$100,4,FALSE)&amp;VLOOKUP($D39&amp;"@7",'中間シート（個人）'!$F$6:$O$100,5,FALSE)),"",VLOOKUP($D39&amp;"@7",'中間シート（個人）'!$F$6:$O$100,4,FALSE)&amp;VLOOKUP($D39&amp;"@7",'中間シート（個人）'!$F$6:$O$100,5,FALSE))</f>
      </c>
      <c r="AE39" s="18">
        <f>IF(ISERROR(VLOOKUP($D39&amp;"@7",'中間シート（個人）'!$F$6:$O$100,6,FALSE)&amp;VLOOKUP($D39&amp;"@7",'中間シート（個人）'!$F$6:$O$100,7,FALSE)&amp;"."&amp;VLOOKUP($D39&amp;"@7",'中間シート（個人）'!$F$6:$O$100,8,FALSE)),"",VLOOKUP($D39&amp;"@7",'中間シート（個人）'!$F$6:$O$100,6,FALSE)&amp;VLOOKUP($D39&amp;"@7",'中間シート（個人）'!$F$6:$O$100,7,FALSE)&amp;"."&amp;VLOOKUP($D39&amp;"@7",'中間シート（個人）'!$F$6:$O$100,8,FALSE))</f>
      </c>
      <c r="AF39" s="18">
        <f>IF(ISERROR(VLOOKUP($D39&amp;"@8",'中間シート（個人）'!$F$6:$O$100,4,FALSE)&amp;VLOOKUP($D39&amp;"@8",'中間シート（個人）'!$F$6:$O$100,5,FALSE)),"",VLOOKUP($D39&amp;"@8",'中間シート（個人）'!$F$6:$O$100,4,FALSE)&amp;VLOOKUP($D39&amp;"@8",'中間シート（個人）'!$F$6:$O$100,5,FALSE))</f>
      </c>
      <c r="AG39" s="18">
        <f>IF(ISERROR(VLOOKUP($D39&amp;"@8",'中間シート（個人）'!$F$6:$O$100,6,FALSE)&amp;VLOOKUP($D39&amp;"@8",'中間シート（個人）'!$F$6:$O$100,7,FALSE)&amp;"."&amp;VLOOKUP($D39&amp;"@8",'中間シート（個人）'!$F$6:$O$100,8,FALSE)),"",VLOOKUP($D39&amp;"@8",'中間シート（個人）'!$F$6:$O$100,6,FALSE)&amp;VLOOKUP($D39&amp;"@8",'中間シート（個人）'!$F$6:$O$100,7,FALSE)&amp;"."&amp;VLOOKUP($D39&amp;"@8",'中間シート（個人）'!$F$6:$O$100,8,FALSE))</f>
      </c>
      <c r="AH39" s="18">
        <f>IF(ISERROR(VLOOKUP($D39&amp;"@9",'中間シート（個人）'!$F$6:$O$100,4,FALSE)&amp;VLOOKUP($D39&amp;"@9",'中間シート（個人）'!$F$6:$O$100,5,FALSE)),"",VLOOKUP($D39&amp;"@9",'中間シート（個人）'!$F$6:$O$100,4,FALSE)&amp;VLOOKUP($D39&amp;"@9",'中間シート（個人）'!$F$6:$O$100,5,FALSE))</f>
      </c>
      <c r="AI39" s="18">
        <f>IF(ISERROR(VLOOKUP($D39&amp;"@9",'中間シート（個人）'!$F$6:$O$100,6,FALSE)&amp;VLOOKUP($D39&amp;"@9",'中間シート（個人）'!$F$6:$O$100,7,FALSE)&amp;"."&amp;VLOOKUP($D39&amp;"@9",'中間シート（個人）'!$F$6:$O$100,8,FALSE)),"",VLOOKUP($D39&amp;"@9",'中間シート（個人）'!$F$6:$O$100,6,FALSE)&amp;VLOOKUP($D39&amp;"@9",'中間シート（個人）'!$F$6:$O$100,7,FALSE)&amp;"."&amp;VLOOKUP($D39&amp;"@9",'中間シート（個人）'!$F$6:$O$100,8,FALSE))</f>
      </c>
      <c r="AJ39" s="18">
        <f>IF(ISERROR(VLOOKUP($D39&amp;"@10",'中間シート（個人）'!$F$6:$O$100,4,FALSE)&amp;VLOOKUP($D39&amp;"@10",'中間シート（個人）'!$F$6:$O$100,5,FALSE)),"",VLOOKUP($D39&amp;"@10",'中間シート（個人）'!$F$6:$O$100,4,FALSE)&amp;VLOOKUP($D39&amp;"@10",'中間シート（個人）'!$F$6:$O$100,5,FALSE))</f>
      </c>
      <c r="AK39" s="18">
        <f>IF(ISERROR(VLOOKUP($D39&amp;"@10",'中間シート（個人）'!$F$6:$O$100,6,FALSE)&amp;VLOOKUP($D39&amp;"@10",'中間シート（個人）'!$F$6:$O$100,7,FALSE)&amp;"."&amp;VLOOKUP($D39&amp;"@10",'中間シート（個人）'!$F$6:$O$100,8,FALSE)),"",VLOOKUP($D39&amp;"@10",'中間シート（個人）'!$F$6:$O$100,6,FALSE)&amp;VLOOKUP($D39&amp;"@10",'中間シート（個人）'!$F$6:$O$100,7,FALSE)&amp;"."&amp;VLOOKUP($D39&amp;"@10",'中間シート（個人）'!$F$6:$O$100,8,FALSE))</f>
      </c>
    </row>
    <row r="40" spans="3:37" ht="13.5">
      <c r="C40" s="18">
        <f>IF('中間シート（個人）'!D42="○","",VLOOKUP('個人種目'!F42,'コード一覧'!$A$2:$B$3,2,FALSE))</f>
      </c>
      <c r="D40" s="18">
        <f>IF('中間シート（個人）'!D42="○","",'中間シート（個人）'!C42)</f>
      </c>
      <c r="E40" s="18">
        <f>IF('中間シート（個人）'!D42="○","",ASC('個人種目'!D42&amp;" "&amp;'個人種目'!E42))</f>
      </c>
      <c r="F40" s="18">
        <f>IF('中間シート（個人）'!D42="○","",'個人種目'!G42&amp;IF(LEN('個人種目'!H42)=1,"0"&amp;'個人種目'!H42,'個人種目'!H42)&amp;IF(LEN('個人種目'!I42)=1,"0"&amp;'個人種目'!I42,'個人種目'!I42))</f>
      </c>
      <c r="G40" s="19">
        <f>IF('中間シート（個人）'!D42="○","",VLOOKUP('個人種目'!$J42,'コード一覧'!$C$3:$D$6,2,FALSE))</f>
      </c>
      <c r="H40" s="18">
        <f>IF('中間シート（個人）'!D42="○","",IF('個人種目'!$J42="一般",0,'個人種目'!$K42))</f>
      </c>
      <c r="I40" s="18">
        <f>IF('中間シート（個人）'!D42="○","",'中間シート（個人）'!H42)</f>
      </c>
      <c r="K40" s="18">
        <f>IF('中間シート（個人）'!D42="○","",'個人種目'!$L$1)</f>
      </c>
      <c r="L40" s="18">
        <f>IF('中間シート（個人）'!D42="○","",ASC('申込書_コナミ'!$S$9))</f>
      </c>
      <c r="M40" s="18">
        <f>IF('中間シート（個人）'!D42="○","",'申込書_コナミ'!$E$8)</f>
      </c>
      <c r="Q40" s="18">
        <f>IF('中間シート（個人）'!D42="○","",4)</f>
      </c>
      <c r="R40" s="18">
        <f>IF(ISERROR(VLOOKUP($D40&amp;"@1",'中間シート（個人）'!$F$6:$O$100,4,FALSE)&amp;VLOOKUP($D40&amp;"@1",'中間シート（個人）'!$F$6:$O$100,5,FALSE)),"",VLOOKUP($D40&amp;"@1",'中間シート（個人）'!$F$6:$O$100,4,FALSE)&amp;VLOOKUP($D40&amp;"@1",'中間シート（個人）'!$F$6:$O$100,5,FALSE))</f>
      </c>
      <c r="S40" s="18">
        <f>IF(ISERROR(VLOOKUP($D40&amp;"@1",'中間シート（個人）'!$F$6:$O$100,6,FALSE)&amp;VLOOKUP($D40&amp;"@1",'中間シート（個人）'!$F$6:$O$100,7,FALSE)&amp;"."&amp;VLOOKUP($D40&amp;"@1",'中間シート（個人）'!$F$6:$O$100,8,FALSE)),"",VLOOKUP($D40&amp;"@1",'中間シート（個人）'!$F$6:$O$100,6,FALSE)&amp;VLOOKUP($D40&amp;"@1",'中間シート（個人）'!$F$6:$O$100,7,FALSE)&amp;"."&amp;VLOOKUP($D40&amp;"@1",'中間シート（個人）'!$F$6:$O$100,8,FALSE))</f>
      </c>
      <c r="T40" s="18">
        <f>IF(ISERROR(VLOOKUP($D40&amp;"@2",'中間シート（個人）'!$F$6:$O$100,4,FALSE)&amp;VLOOKUP($D40&amp;"@2",'中間シート（個人）'!$F$6:$O$100,5,FALSE)),"",VLOOKUP($D40&amp;"@2",'中間シート（個人）'!$F$6:$O$100,4,FALSE)&amp;VLOOKUP($D40&amp;"@2",'中間シート（個人）'!$F$6:$O$100,5,FALSE))</f>
      </c>
      <c r="U40" s="18">
        <f>IF(ISERROR(VLOOKUP($D40&amp;"@2",'中間シート（個人）'!$F$6:$O$100,6,FALSE)&amp;VLOOKUP($D40&amp;"@2",'中間シート（個人）'!$F$6:$O$100,7,FALSE)&amp;"."&amp;VLOOKUP($D40&amp;"@2",'中間シート（個人）'!$F$6:$O$100,8,FALSE)),"",VLOOKUP($D40&amp;"@2",'中間シート（個人）'!$F$6:$O$100,6,FALSE)&amp;VLOOKUP($D40&amp;"@2",'中間シート（個人）'!$F$6:$O$100,7,FALSE)&amp;"."&amp;VLOOKUP($D40&amp;"@2",'中間シート（個人）'!$F$6:$O$100,8,FALSE))</f>
      </c>
      <c r="V40" s="18">
        <f>IF(ISERROR(VLOOKUP($D40&amp;"@3",'中間シート（個人）'!$F$6:$O$100,4,FALSE)&amp;VLOOKUP($D40&amp;"@3",'中間シート（個人）'!$F$6:$O$100,5,FALSE)),"",VLOOKUP($D40&amp;"@3",'中間シート（個人）'!$F$6:$O$100,4,FALSE)&amp;VLOOKUP($D40&amp;"@3",'中間シート（個人）'!$F$6:$O$100,5,FALSE))</f>
      </c>
      <c r="W40" s="18">
        <f>IF(ISERROR(VLOOKUP($D40&amp;"@3",'中間シート（個人）'!$F$6:$O$100,6,FALSE)&amp;VLOOKUP($D40&amp;"@3",'中間シート（個人）'!$F$6:$O$100,7,FALSE)&amp;"."&amp;VLOOKUP($D40&amp;"@3",'中間シート（個人）'!$F$6:$O$100,8,FALSE)),"",VLOOKUP($D40&amp;"@3",'中間シート（個人）'!$F$6:$O$100,6,FALSE)&amp;VLOOKUP($D40&amp;"@3",'中間シート（個人）'!$F$6:$O$100,7,FALSE)&amp;"."&amp;VLOOKUP($D40&amp;"@3",'中間シート（個人）'!$F$6:$O$100,8,FALSE))</f>
      </c>
      <c r="X40" s="18">
        <f>IF(ISERROR(VLOOKUP($D40&amp;"@4",'中間シート（個人）'!$F$6:$O$100,4,FALSE)&amp;VLOOKUP($D40&amp;"@4",'中間シート（個人）'!$F$6:$O$100,5,FALSE)),"",VLOOKUP($D40&amp;"@4",'中間シート（個人）'!$F$6:$O$100,4,FALSE)&amp;VLOOKUP($D40&amp;"@4",'中間シート（個人）'!$F$6:$O$100,5,FALSE))</f>
      </c>
      <c r="Y40" s="18">
        <f>IF(ISERROR(VLOOKUP($D40&amp;"@4",'中間シート（個人）'!$F$6:$O$100,6,FALSE)&amp;VLOOKUP($D40&amp;"@4",'中間シート（個人）'!$F$6:$O$100,7,FALSE)&amp;"."&amp;VLOOKUP($D40&amp;"@4",'中間シート（個人）'!$F$6:$O$100,8,FALSE)),"",VLOOKUP($D40&amp;"@4",'中間シート（個人）'!$F$6:$O$100,6,FALSE)&amp;VLOOKUP($D40&amp;"@4",'中間シート（個人）'!$F$6:$O$100,7,FALSE)&amp;"."&amp;VLOOKUP($D40&amp;"@4",'中間シート（個人）'!$F$6:$O$100,8,FALSE))</f>
      </c>
      <c r="Z40" s="18">
        <f>IF(ISERROR(VLOOKUP($D40&amp;"@5",'中間シート（個人）'!$F$6:$O$100,4,FALSE)&amp;VLOOKUP($D40&amp;"@5",'中間シート（個人）'!$F$6:$O$100,5,FALSE)),"",VLOOKUP($D40&amp;"@5",'中間シート（個人）'!$F$6:$O$100,4,FALSE)&amp;VLOOKUP($D40&amp;"@5",'中間シート（個人）'!$F$6:$O$100,5,FALSE))</f>
      </c>
      <c r="AA40" s="18">
        <f>IF(ISERROR(VLOOKUP($D40&amp;"@5",'中間シート（個人）'!$F$6:$O$100,6,FALSE)&amp;VLOOKUP($D40&amp;"@5",'中間シート（個人）'!$F$6:$O$100,7,FALSE)&amp;"."&amp;VLOOKUP($D40&amp;"@5",'中間シート（個人）'!$F$6:$O$100,8,FALSE)),"",VLOOKUP($D40&amp;"@5",'中間シート（個人）'!$F$6:$O$100,6,FALSE)&amp;VLOOKUP($D40&amp;"@5",'中間シート（個人）'!$F$6:$O$100,7,FALSE)&amp;"."&amp;VLOOKUP($D40&amp;"@5",'中間シート（個人）'!$F$6:$O$100,8,FALSE))</f>
      </c>
      <c r="AB40" s="18">
        <f>IF(ISERROR(VLOOKUP($D40&amp;"@6",'中間シート（個人）'!$F$6:$O$100,4,FALSE)&amp;VLOOKUP($D40&amp;"@6",'中間シート（個人）'!$F$6:$O$100,5,FALSE)),"",VLOOKUP($D40&amp;"@6",'中間シート（個人）'!$F$6:$O$100,4,FALSE)&amp;VLOOKUP($D40&amp;"@6",'中間シート（個人）'!$F$6:$O$100,5,FALSE))</f>
      </c>
      <c r="AC40" s="18">
        <f>IF(ISERROR(VLOOKUP($D40&amp;"@6",'中間シート（個人）'!$F$6:$O$100,6,FALSE)&amp;VLOOKUP($D40&amp;"@6",'中間シート（個人）'!$F$6:$O$100,7,FALSE)&amp;"."&amp;VLOOKUP($D40&amp;"@6",'中間シート（個人）'!$F$6:$O$100,8,FALSE)),"",VLOOKUP($D40&amp;"@6",'中間シート（個人）'!$F$6:$O$100,6,FALSE)&amp;VLOOKUP($D40&amp;"@6",'中間シート（個人）'!$F$6:$O$100,7,FALSE)&amp;"."&amp;VLOOKUP($D40&amp;"@6",'中間シート（個人）'!$F$6:$O$100,8,FALSE))</f>
      </c>
      <c r="AD40" s="18">
        <f>IF(ISERROR(VLOOKUP($D40&amp;"@7",'中間シート（個人）'!$F$6:$O$100,4,FALSE)&amp;VLOOKUP($D40&amp;"@7",'中間シート（個人）'!$F$6:$O$100,5,FALSE)),"",VLOOKUP($D40&amp;"@7",'中間シート（個人）'!$F$6:$O$100,4,FALSE)&amp;VLOOKUP($D40&amp;"@7",'中間シート（個人）'!$F$6:$O$100,5,FALSE))</f>
      </c>
      <c r="AE40" s="18">
        <f>IF(ISERROR(VLOOKUP($D40&amp;"@7",'中間シート（個人）'!$F$6:$O$100,6,FALSE)&amp;VLOOKUP($D40&amp;"@7",'中間シート（個人）'!$F$6:$O$100,7,FALSE)&amp;"."&amp;VLOOKUP($D40&amp;"@7",'中間シート（個人）'!$F$6:$O$100,8,FALSE)),"",VLOOKUP($D40&amp;"@7",'中間シート（個人）'!$F$6:$O$100,6,FALSE)&amp;VLOOKUP($D40&amp;"@7",'中間シート（個人）'!$F$6:$O$100,7,FALSE)&amp;"."&amp;VLOOKUP($D40&amp;"@7",'中間シート（個人）'!$F$6:$O$100,8,FALSE))</f>
      </c>
      <c r="AF40" s="18">
        <f>IF(ISERROR(VLOOKUP($D40&amp;"@8",'中間シート（個人）'!$F$6:$O$100,4,FALSE)&amp;VLOOKUP($D40&amp;"@8",'中間シート（個人）'!$F$6:$O$100,5,FALSE)),"",VLOOKUP($D40&amp;"@8",'中間シート（個人）'!$F$6:$O$100,4,FALSE)&amp;VLOOKUP($D40&amp;"@8",'中間シート（個人）'!$F$6:$O$100,5,FALSE))</f>
      </c>
      <c r="AG40" s="18">
        <f>IF(ISERROR(VLOOKUP($D40&amp;"@8",'中間シート（個人）'!$F$6:$O$100,6,FALSE)&amp;VLOOKUP($D40&amp;"@8",'中間シート（個人）'!$F$6:$O$100,7,FALSE)&amp;"."&amp;VLOOKUP($D40&amp;"@8",'中間シート（個人）'!$F$6:$O$100,8,FALSE)),"",VLOOKUP($D40&amp;"@8",'中間シート（個人）'!$F$6:$O$100,6,FALSE)&amp;VLOOKUP($D40&amp;"@8",'中間シート（個人）'!$F$6:$O$100,7,FALSE)&amp;"."&amp;VLOOKUP($D40&amp;"@8",'中間シート（個人）'!$F$6:$O$100,8,FALSE))</f>
      </c>
      <c r="AH40" s="18">
        <f>IF(ISERROR(VLOOKUP($D40&amp;"@9",'中間シート（個人）'!$F$6:$O$100,4,FALSE)&amp;VLOOKUP($D40&amp;"@9",'中間シート（個人）'!$F$6:$O$100,5,FALSE)),"",VLOOKUP($D40&amp;"@9",'中間シート（個人）'!$F$6:$O$100,4,FALSE)&amp;VLOOKUP($D40&amp;"@9",'中間シート（個人）'!$F$6:$O$100,5,FALSE))</f>
      </c>
      <c r="AI40" s="18">
        <f>IF(ISERROR(VLOOKUP($D40&amp;"@9",'中間シート（個人）'!$F$6:$O$100,6,FALSE)&amp;VLOOKUP($D40&amp;"@9",'中間シート（個人）'!$F$6:$O$100,7,FALSE)&amp;"."&amp;VLOOKUP($D40&amp;"@9",'中間シート（個人）'!$F$6:$O$100,8,FALSE)),"",VLOOKUP($D40&amp;"@9",'中間シート（個人）'!$F$6:$O$100,6,FALSE)&amp;VLOOKUP($D40&amp;"@9",'中間シート（個人）'!$F$6:$O$100,7,FALSE)&amp;"."&amp;VLOOKUP($D40&amp;"@9",'中間シート（個人）'!$F$6:$O$100,8,FALSE))</f>
      </c>
      <c r="AJ40" s="18">
        <f>IF(ISERROR(VLOOKUP($D40&amp;"@10",'中間シート（個人）'!$F$6:$O$100,4,FALSE)&amp;VLOOKUP($D40&amp;"@10",'中間シート（個人）'!$F$6:$O$100,5,FALSE)),"",VLOOKUP($D40&amp;"@10",'中間シート（個人）'!$F$6:$O$100,4,FALSE)&amp;VLOOKUP($D40&amp;"@10",'中間シート（個人）'!$F$6:$O$100,5,FALSE))</f>
      </c>
      <c r="AK40" s="18">
        <f>IF(ISERROR(VLOOKUP($D40&amp;"@10",'中間シート（個人）'!$F$6:$O$100,6,FALSE)&amp;VLOOKUP($D40&amp;"@10",'中間シート（個人）'!$F$6:$O$100,7,FALSE)&amp;"."&amp;VLOOKUP($D40&amp;"@10",'中間シート（個人）'!$F$6:$O$100,8,FALSE)),"",VLOOKUP($D40&amp;"@10",'中間シート（個人）'!$F$6:$O$100,6,FALSE)&amp;VLOOKUP($D40&amp;"@10",'中間シート（個人）'!$F$6:$O$100,7,FALSE)&amp;"."&amp;VLOOKUP($D40&amp;"@10",'中間シート（個人）'!$F$6:$O$100,8,FALSE))</f>
      </c>
    </row>
    <row r="41" spans="3:37" ht="13.5">
      <c r="C41" s="18">
        <f>IF('中間シート（個人）'!D43="○","",VLOOKUP('個人種目'!F43,'コード一覧'!$A$2:$B$3,2,FALSE))</f>
      </c>
      <c r="D41" s="18">
        <f>IF('中間シート（個人）'!D43="○","",'中間シート（個人）'!C43)</f>
      </c>
      <c r="E41" s="18">
        <f>IF('中間シート（個人）'!D43="○","",ASC('個人種目'!D43&amp;" "&amp;'個人種目'!E43))</f>
      </c>
      <c r="F41" s="18">
        <f>IF('中間シート（個人）'!D43="○","",'個人種目'!G43&amp;IF(LEN('個人種目'!H43)=1,"0"&amp;'個人種目'!H43,'個人種目'!H43)&amp;IF(LEN('個人種目'!I43)=1,"0"&amp;'個人種目'!I43,'個人種目'!I43))</f>
      </c>
      <c r="G41" s="19">
        <f>IF('中間シート（個人）'!D43="○","",VLOOKUP('個人種目'!$J43,'コード一覧'!$C$3:$D$6,2,FALSE))</f>
      </c>
      <c r="H41" s="18">
        <f>IF('中間シート（個人）'!D43="○","",IF('個人種目'!$J43="一般",0,'個人種目'!$K43))</f>
      </c>
      <c r="I41" s="18">
        <f>IF('中間シート（個人）'!D43="○","",'中間シート（個人）'!H43)</f>
      </c>
      <c r="K41" s="18">
        <f>IF('中間シート（個人）'!D43="○","",'個人種目'!$L$1)</f>
      </c>
      <c r="L41" s="18">
        <f>IF('中間シート（個人）'!D43="○","",ASC('申込書_コナミ'!$S$9))</f>
      </c>
      <c r="M41" s="18">
        <f>IF('中間シート（個人）'!D43="○","",'申込書_コナミ'!$E$8)</f>
      </c>
      <c r="Q41" s="18">
        <f>IF('中間シート（個人）'!D43="○","",4)</f>
      </c>
      <c r="R41" s="18">
        <f>IF(ISERROR(VLOOKUP($D41&amp;"@1",'中間シート（個人）'!$F$6:$O$100,4,FALSE)&amp;VLOOKUP($D41&amp;"@1",'中間シート（個人）'!$F$6:$O$100,5,FALSE)),"",VLOOKUP($D41&amp;"@1",'中間シート（個人）'!$F$6:$O$100,4,FALSE)&amp;VLOOKUP($D41&amp;"@1",'中間シート（個人）'!$F$6:$O$100,5,FALSE))</f>
      </c>
      <c r="S41" s="18">
        <f>IF(ISERROR(VLOOKUP($D41&amp;"@1",'中間シート（個人）'!$F$6:$O$100,6,FALSE)&amp;VLOOKUP($D41&amp;"@1",'中間シート（個人）'!$F$6:$O$100,7,FALSE)&amp;"."&amp;VLOOKUP($D41&amp;"@1",'中間シート（個人）'!$F$6:$O$100,8,FALSE)),"",VLOOKUP($D41&amp;"@1",'中間シート（個人）'!$F$6:$O$100,6,FALSE)&amp;VLOOKUP($D41&amp;"@1",'中間シート（個人）'!$F$6:$O$100,7,FALSE)&amp;"."&amp;VLOOKUP($D41&amp;"@1",'中間シート（個人）'!$F$6:$O$100,8,FALSE))</f>
      </c>
      <c r="T41" s="18">
        <f>IF(ISERROR(VLOOKUP($D41&amp;"@2",'中間シート（個人）'!$F$6:$O$100,4,FALSE)&amp;VLOOKUP($D41&amp;"@2",'中間シート（個人）'!$F$6:$O$100,5,FALSE)),"",VLOOKUP($D41&amp;"@2",'中間シート（個人）'!$F$6:$O$100,4,FALSE)&amp;VLOOKUP($D41&amp;"@2",'中間シート（個人）'!$F$6:$O$100,5,FALSE))</f>
      </c>
      <c r="U41" s="18">
        <f>IF(ISERROR(VLOOKUP($D41&amp;"@2",'中間シート（個人）'!$F$6:$O$100,6,FALSE)&amp;VLOOKUP($D41&amp;"@2",'中間シート（個人）'!$F$6:$O$100,7,FALSE)&amp;"."&amp;VLOOKUP($D41&amp;"@2",'中間シート（個人）'!$F$6:$O$100,8,FALSE)),"",VLOOKUP($D41&amp;"@2",'中間シート（個人）'!$F$6:$O$100,6,FALSE)&amp;VLOOKUP($D41&amp;"@2",'中間シート（個人）'!$F$6:$O$100,7,FALSE)&amp;"."&amp;VLOOKUP($D41&amp;"@2",'中間シート（個人）'!$F$6:$O$100,8,FALSE))</f>
      </c>
      <c r="V41" s="18">
        <f>IF(ISERROR(VLOOKUP($D41&amp;"@3",'中間シート（個人）'!$F$6:$O$100,4,FALSE)&amp;VLOOKUP($D41&amp;"@3",'中間シート（個人）'!$F$6:$O$100,5,FALSE)),"",VLOOKUP($D41&amp;"@3",'中間シート（個人）'!$F$6:$O$100,4,FALSE)&amp;VLOOKUP($D41&amp;"@3",'中間シート（個人）'!$F$6:$O$100,5,FALSE))</f>
      </c>
      <c r="W41" s="18">
        <f>IF(ISERROR(VLOOKUP($D41&amp;"@3",'中間シート（個人）'!$F$6:$O$100,6,FALSE)&amp;VLOOKUP($D41&amp;"@3",'中間シート（個人）'!$F$6:$O$100,7,FALSE)&amp;"."&amp;VLOOKUP($D41&amp;"@3",'中間シート（個人）'!$F$6:$O$100,8,FALSE)),"",VLOOKUP($D41&amp;"@3",'中間シート（個人）'!$F$6:$O$100,6,FALSE)&amp;VLOOKUP($D41&amp;"@3",'中間シート（個人）'!$F$6:$O$100,7,FALSE)&amp;"."&amp;VLOOKUP($D41&amp;"@3",'中間シート（個人）'!$F$6:$O$100,8,FALSE))</f>
      </c>
      <c r="X41" s="18">
        <f>IF(ISERROR(VLOOKUP($D41&amp;"@4",'中間シート（個人）'!$F$6:$O$100,4,FALSE)&amp;VLOOKUP($D41&amp;"@4",'中間シート（個人）'!$F$6:$O$100,5,FALSE)),"",VLOOKUP($D41&amp;"@4",'中間シート（個人）'!$F$6:$O$100,4,FALSE)&amp;VLOOKUP($D41&amp;"@4",'中間シート（個人）'!$F$6:$O$100,5,FALSE))</f>
      </c>
      <c r="Y41" s="18">
        <f>IF(ISERROR(VLOOKUP($D41&amp;"@4",'中間シート（個人）'!$F$6:$O$100,6,FALSE)&amp;VLOOKUP($D41&amp;"@4",'中間シート（個人）'!$F$6:$O$100,7,FALSE)&amp;"."&amp;VLOOKUP($D41&amp;"@4",'中間シート（個人）'!$F$6:$O$100,8,FALSE)),"",VLOOKUP($D41&amp;"@4",'中間シート（個人）'!$F$6:$O$100,6,FALSE)&amp;VLOOKUP($D41&amp;"@4",'中間シート（個人）'!$F$6:$O$100,7,FALSE)&amp;"."&amp;VLOOKUP($D41&amp;"@4",'中間シート（個人）'!$F$6:$O$100,8,FALSE))</f>
      </c>
      <c r="Z41" s="18">
        <f>IF(ISERROR(VLOOKUP($D41&amp;"@5",'中間シート（個人）'!$F$6:$O$100,4,FALSE)&amp;VLOOKUP($D41&amp;"@5",'中間シート（個人）'!$F$6:$O$100,5,FALSE)),"",VLOOKUP($D41&amp;"@5",'中間シート（個人）'!$F$6:$O$100,4,FALSE)&amp;VLOOKUP($D41&amp;"@5",'中間シート（個人）'!$F$6:$O$100,5,FALSE))</f>
      </c>
      <c r="AA41" s="18">
        <f>IF(ISERROR(VLOOKUP($D41&amp;"@5",'中間シート（個人）'!$F$6:$O$100,6,FALSE)&amp;VLOOKUP($D41&amp;"@5",'中間シート（個人）'!$F$6:$O$100,7,FALSE)&amp;"."&amp;VLOOKUP($D41&amp;"@5",'中間シート（個人）'!$F$6:$O$100,8,FALSE)),"",VLOOKUP($D41&amp;"@5",'中間シート（個人）'!$F$6:$O$100,6,FALSE)&amp;VLOOKUP($D41&amp;"@5",'中間シート（個人）'!$F$6:$O$100,7,FALSE)&amp;"."&amp;VLOOKUP($D41&amp;"@5",'中間シート（個人）'!$F$6:$O$100,8,FALSE))</f>
      </c>
      <c r="AB41" s="18">
        <f>IF(ISERROR(VLOOKUP($D41&amp;"@6",'中間シート（個人）'!$F$6:$O$100,4,FALSE)&amp;VLOOKUP($D41&amp;"@6",'中間シート（個人）'!$F$6:$O$100,5,FALSE)),"",VLOOKUP($D41&amp;"@6",'中間シート（個人）'!$F$6:$O$100,4,FALSE)&amp;VLOOKUP($D41&amp;"@6",'中間シート（個人）'!$F$6:$O$100,5,FALSE))</f>
      </c>
      <c r="AC41" s="18">
        <f>IF(ISERROR(VLOOKUP($D41&amp;"@6",'中間シート（個人）'!$F$6:$O$100,6,FALSE)&amp;VLOOKUP($D41&amp;"@6",'中間シート（個人）'!$F$6:$O$100,7,FALSE)&amp;"."&amp;VLOOKUP($D41&amp;"@6",'中間シート（個人）'!$F$6:$O$100,8,FALSE)),"",VLOOKUP($D41&amp;"@6",'中間シート（個人）'!$F$6:$O$100,6,FALSE)&amp;VLOOKUP($D41&amp;"@6",'中間シート（個人）'!$F$6:$O$100,7,FALSE)&amp;"."&amp;VLOOKUP($D41&amp;"@6",'中間シート（個人）'!$F$6:$O$100,8,FALSE))</f>
      </c>
      <c r="AD41" s="18">
        <f>IF(ISERROR(VLOOKUP($D41&amp;"@7",'中間シート（個人）'!$F$6:$O$100,4,FALSE)&amp;VLOOKUP($D41&amp;"@7",'中間シート（個人）'!$F$6:$O$100,5,FALSE)),"",VLOOKUP($D41&amp;"@7",'中間シート（個人）'!$F$6:$O$100,4,FALSE)&amp;VLOOKUP($D41&amp;"@7",'中間シート（個人）'!$F$6:$O$100,5,FALSE))</f>
      </c>
      <c r="AE41" s="18">
        <f>IF(ISERROR(VLOOKUP($D41&amp;"@7",'中間シート（個人）'!$F$6:$O$100,6,FALSE)&amp;VLOOKUP($D41&amp;"@7",'中間シート（個人）'!$F$6:$O$100,7,FALSE)&amp;"."&amp;VLOOKUP($D41&amp;"@7",'中間シート（個人）'!$F$6:$O$100,8,FALSE)),"",VLOOKUP($D41&amp;"@7",'中間シート（個人）'!$F$6:$O$100,6,FALSE)&amp;VLOOKUP($D41&amp;"@7",'中間シート（個人）'!$F$6:$O$100,7,FALSE)&amp;"."&amp;VLOOKUP($D41&amp;"@7",'中間シート（個人）'!$F$6:$O$100,8,FALSE))</f>
      </c>
      <c r="AF41" s="18">
        <f>IF(ISERROR(VLOOKUP($D41&amp;"@8",'中間シート（個人）'!$F$6:$O$100,4,FALSE)&amp;VLOOKUP($D41&amp;"@8",'中間シート（個人）'!$F$6:$O$100,5,FALSE)),"",VLOOKUP($D41&amp;"@8",'中間シート（個人）'!$F$6:$O$100,4,FALSE)&amp;VLOOKUP($D41&amp;"@8",'中間シート（個人）'!$F$6:$O$100,5,FALSE))</f>
      </c>
      <c r="AG41" s="18">
        <f>IF(ISERROR(VLOOKUP($D41&amp;"@8",'中間シート（個人）'!$F$6:$O$100,6,FALSE)&amp;VLOOKUP($D41&amp;"@8",'中間シート（個人）'!$F$6:$O$100,7,FALSE)&amp;"."&amp;VLOOKUP($D41&amp;"@8",'中間シート（個人）'!$F$6:$O$100,8,FALSE)),"",VLOOKUP($D41&amp;"@8",'中間シート（個人）'!$F$6:$O$100,6,FALSE)&amp;VLOOKUP($D41&amp;"@8",'中間シート（個人）'!$F$6:$O$100,7,FALSE)&amp;"."&amp;VLOOKUP($D41&amp;"@8",'中間シート（個人）'!$F$6:$O$100,8,FALSE))</f>
      </c>
      <c r="AH41" s="18">
        <f>IF(ISERROR(VLOOKUP($D41&amp;"@9",'中間シート（個人）'!$F$6:$O$100,4,FALSE)&amp;VLOOKUP($D41&amp;"@9",'中間シート（個人）'!$F$6:$O$100,5,FALSE)),"",VLOOKUP($D41&amp;"@9",'中間シート（個人）'!$F$6:$O$100,4,FALSE)&amp;VLOOKUP($D41&amp;"@9",'中間シート（個人）'!$F$6:$O$100,5,FALSE))</f>
      </c>
      <c r="AI41" s="18">
        <f>IF(ISERROR(VLOOKUP($D41&amp;"@9",'中間シート（個人）'!$F$6:$O$100,6,FALSE)&amp;VLOOKUP($D41&amp;"@9",'中間シート（個人）'!$F$6:$O$100,7,FALSE)&amp;"."&amp;VLOOKUP($D41&amp;"@9",'中間シート（個人）'!$F$6:$O$100,8,FALSE)),"",VLOOKUP($D41&amp;"@9",'中間シート（個人）'!$F$6:$O$100,6,FALSE)&amp;VLOOKUP($D41&amp;"@9",'中間シート（個人）'!$F$6:$O$100,7,FALSE)&amp;"."&amp;VLOOKUP($D41&amp;"@9",'中間シート（個人）'!$F$6:$O$100,8,FALSE))</f>
      </c>
      <c r="AJ41" s="18">
        <f>IF(ISERROR(VLOOKUP($D41&amp;"@10",'中間シート（個人）'!$F$6:$O$100,4,FALSE)&amp;VLOOKUP($D41&amp;"@10",'中間シート（個人）'!$F$6:$O$100,5,FALSE)),"",VLOOKUP($D41&amp;"@10",'中間シート（個人）'!$F$6:$O$100,4,FALSE)&amp;VLOOKUP($D41&amp;"@10",'中間シート（個人）'!$F$6:$O$100,5,FALSE))</f>
      </c>
      <c r="AK41" s="18">
        <f>IF(ISERROR(VLOOKUP($D41&amp;"@10",'中間シート（個人）'!$F$6:$O$100,6,FALSE)&amp;VLOOKUP($D41&amp;"@10",'中間シート（個人）'!$F$6:$O$100,7,FALSE)&amp;"."&amp;VLOOKUP($D41&amp;"@10",'中間シート（個人）'!$F$6:$O$100,8,FALSE)),"",VLOOKUP($D41&amp;"@10",'中間シート（個人）'!$F$6:$O$100,6,FALSE)&amp;VLOOKUP($D41&amp;"@10",'中間シート（個人）'!$F$6:$O$100,7,FALSE)&amp;"."&amp;VLOOKUP($D41&amp;"@10",'中間シート（個人）'!$F$6:$O$100,8,FALSE))</f>
      </c>
    </row>
    <row r="42" spans="3:37" ht="13.5">
      <c r="C42" s="18">
        <f>IF('中間シート（個人）'!D44="○","",VLOOKUP('個人種目'!F44,'コード一覧'!$A$2:$B$3,2,FALSE))</f>
      </c>
      <c r="D42" s="18">
        <f>IF('中間シート（個人）'!D44="○","",'中間シート（個人）'!C44)</f>
      </c>
      <c r="E42" s="18">
        <f>IF('中間シート（個人）'!D44="○","",ASC('個人種目'!D44&amp;" "&amp;'個人種目'!E44))</f>
      </c>
      <c r="F42" s="18">
        <f>IF('中間シート（個人）'!D44="○","",'個人種目'!G44&amp;IF(LEN('個人種目'!H44)=1,"0"&amp;'個人種目'!H44,'個人種目'!H44)&amp;IF(LEN('個人種目'!I44)=1,"0"&amp;'個人種目'!I44,'個人種目'!I44))</f>
      </c>
      <c r="G42" s="19">
        <f>IF('中間シート（個人）'!D44="○","",VLOOKUP('個人種目'!$J44,'コード一覧'!$C$3:$D$6,2,FALSE))</f>
      </c>
      <c r="H42" s="18">
        <f>IF('中間シート（個人）'!D44="○","",IF('個人種目'!$J44="一般",0,'個人種目'!$K44))</f>
      </c>
      <c r="I42" s="18">
        <f>IF('中間シート（個人）'!D44="○","",'中間シート（個人）'!H44)</f>
      </c>
      <c r="K42" s="18">
        <f>IF('中間シート（個人）'!D44="○","",'個人種目'!$L$1)</f>
      </c>
      <c r="L42" s="18">
        <f>IF('中間シート（個人）'!D44="○","",ASC('申込書_コナミ'!$S$9))</f>
      </c>
      <c r="M42" s="18">
        <f>IF('中間シート（個人）'!D44="○","",'申込書_コナミ'!$E$8)</f>
      </c>
      <c r="Q42" s="18">
        <f>IF('中間シート（個人）'!D44="○","",4)</f>
      </c>
      <c r="R42" s="18">
        <f>IF(ISERROR(VLOOKUP($D42&amp;"@1",'中間シート（個人）'!$F$6:$O$100,4,FALSE)&amp;VLOOKUP($D42&amp;"@1",'中間シート（個人）'!$F$6:$O$100,5,FALSE)),"",VLOOKUP($D42&amp;"@1",'中間シート（個人）'!$F$6:$O$100,4,FALSE)&amp;VLOOKUP($D42&amp;"@1",'中間シート（個人）'!$F$6:$O$100,5,FALSE))</f>
      </c>
      <c r="S42" s="18">
        <f>IF(ISERROR(VLOOKUP($D42&amp;"@1",'中間シート（個人）'!$F$6:$O$100,6,FALSE)&amp;VLOOKUP($D42&amp;"@1",'中間シート（個人）'!$F$6:$O$100,7,FALSE)&amp;"."&amp;VLOOKUP($D42&amp;"@1",'中間シート（個人）'!$F$6:$O$100,8,FALSE)),"",VLOOKUP($D42&amp;"@1",'中間シート（個人）'!$F$6:$O$100,6,FALSE)&amp;VLOOKUP($D42&amp;"@1",'中間シート（個人）'!$F$6:$O$100,7,FALSE)&amp;"."&amp;VLOOKUP($D42&amp;"@1",'中間シート（個人）'!$F$6:$O$100,8,FALSE))</f>
      </c>
      <c r="T42" s="18">
        <f>IF(ISERROR(VLOOKUP($D42&amp;"@2",'中間シート（個人）'!$F$6:$O$100,4,FALSE)&amp;VLOOKUP($D42&amp;"@2",'中間シート（個人）'!$F$6:$O$100,5,FALSE)),"",VLOOKUP($D42&amp;"@2",'中間シート（個人）'!$F$6:$O$100,4,FALSE)&amp;VLOOKUP($D42&amp;"@2",'中間シート（個人）'!$F$6:$O$100,5,FALSE))</f>
      </c>
      <c r="U42" s="18">
        <f>IF(ISERROR(VLOOKUP($D42&amp;"@2",'中間シート（個人）'!$F$6:$O$100,6,FALSE)&amp;VLOOKUP($D42&amp;"@2",'中間シート（個人）'!$F$6:$O$100,7,FALSE)&amp;"."&amp;VLOOKUP($D42&amp;"@2",'中間シート（個人）'!$F$6:$O$100,8,FALSE)),"",VLOOKUP($D42&amp;"@2",'中間シート（個人）'!$F$6:$O$100,6,FALSE)&amp;VLOOKUP($D42&amp;"@2",'中間シート（個人）'!$F$6:$O$100,7,FALSE)&amp;"."&amp;VLOOKUP($D42&amp;"@2",'中間シート（個人）'!$F$6:$O$100,8,FALSE))</f>
      </c>
      <c r="V42" s="18">
        <f>IF(ISERROR(VLOOKUP($D42&amp;"@3",'中間シート（個人）'!$F$6:$O$100,4,FALSE)&amp;VLOOKUP($D42&amp;"@3",'中間シート（個人）'!$F$6:$O$100,5,FALSE)),"",VLOOKUP($D42&amp;"@3",'中間シート（個人）'!$F$6:$O$100,4,FALSE)&amp;VLOOKUP($D42&amp;"@3",'中間シート（個人）'!$F$6:$O$100,5,FALSE))</f>
      </c>
      <c r="W42" s="18">
        <f>IF(ISERROR(VLOOKUP($D42&amp;"@3",'中間シート（個人）'!$F$6:$O$100,6,FALSE)&amp;VLOOKUP($D42&amp;"@3",'中間シート（個人）'!$F$6:$O$100,7,FALSE)&amp;"."&amp;VLOOKUP($D42&amp;"@3",'中間シート（個人）'!$F$6:$O$100,8,FALSE)),"",VLOOKUP($D42&amp;"@3",'中間シート（個人）'!$F$6:$O$100,6,FALSE)&amp;VLOOKUP($D42&amp;"@3",'中間シート（個人）'!$F$6:$O$100,7,FALSE)&amp;"."&amp;VLOOKUP($D42&amp;"@3",'中間シート（個人）'!$F$6:$O$100,8,FALSE))</f>
      </c>
      <c r="X42" s="18">
        <f>IF(ISERROR(VLOOKUP($D42&amp;"@4",'中間シート（個人）'!$F$6:$O$100,4,FALSE)&amp;VLOOKUP($D42&amp;"@4",'中間シート（個人）'!$F$6:$O$100,5,FALSE)),"",VLOOKUP($D42&amp;"@4",'中間シート（個人）'!$F$6:$O$100,4,FALSE)&amp;VLOOKUP($D42&amp;"@4",'中間シート（個人）'!$F$6:$O$100,5,FALSE))</f>
      </c>
      <c r="Y42" s="18">
        <f>IF(ISERROR(VLOOKUP($D42&amp;"@4",'中間シート（個人）'!$F$6:$O$100,6,FALSE)&amp;VLOOKUP($D42&amp;"@4",'中間シート（個人）'!$F$6:$O$100,7,FALSE)&amp;"."&amp;VLOOKUP($D42&amp;"@4",'中間シート（個人）'!$F$6:$O$100,8,FALSE)),"",VLOOKUP($D42&amp;"@4",'中間シート（個人）'!$F$6:$O$100,6,FALSE)&amp;VLOOKUP($D42&amp;"@4",'中間シート（個人）'!$F$6:$O$100,7,FALSE)&amp;"."&amp;VLOOKUP($D42&amp;"@4",'中間シート（個人）'!$F$6:$O$100,8,FALSE))</f>
      </c>
      <c r="Z42" s="18">
        <f>IF(ISERROR(VLOOKUP($D42&amp;"@5",'中間シート（個人）'!$F$6:$O$100,4,FALSE)&amp;VLOOKUP($D42&amp;"@5",'中間シート（個人）'!$F$6:$O$100,5,FALSE)),"",VLOOKUP($D42&amp;"@5",'中間シート（個人）'!$F$6:$O$100,4,FALSE)&amp;VLOOKUP($D42&amp;"@5",'中間シート（個人）'!$F$6:$O$100,5,FALSE))</f>
      </c>
      <c r="AA42" s="18">
        <f>IF(ISERROR(VLOOKUP($D42&amp;"@5",'中間シート（個人）'!$F$6:$O$100,6,FALSE)&amp;VLOOKUP($D42&amp;"@5",'中間シート（個人）'!$F$6:$O$100,7,FALSE)&amp;"."&amp;VLOOKUP($D42&amp;"@5",'中間シート（個人）'!$F$6:$O$100,8,FALSE)),"",VLOOKUP($D42&amp;"@5",'中間シート（個人）'!$F$6:$O$100,6,FALSE)&amp;VLOOKUP($D42&amp;"@5",'中間シート（個人）'!$F$6:$O$100,7,FALSE)&amp;"."&amp;VLOOKUP($D42&amp;"@5",'中間シート（個人）'!$F$6:$O$100,8,FALSE))</f>
      </c>
      <c r="AB42" s="18">
        <f>IF(ISERROR(VLOOKUP($D42&amp;"@6",'中間シート（個人）'!$F$6:$O$100,4,FALSE)&amp;VLOOKUP($D42&amp;"@6",'中間シート（個人）'!$F$6:$O$100,5,FALSE)),"",VLOOKUP($D42&amp;"@6",'中間シート（個人）'!$F$6:$O$100,4,FALSE)&amp;VLOOKUP($D42&amp;"@6",'中間シート（個人）'!$F$6:$O$100,5,FALSE))</f>
      </c>
      <c r="AC42" s="18">
        <f>IF(ISERROR(VLOOKUP($D42&amp;"@6",'中間シート（個人）'!$F$6:$O$100,6,FALSE)&amp;VLOOKUP($D42&amp;"@6",'中間シート（個人）'!$F$6:$O$100,7,FALSE)&amp;"."&amp;VLOOKUP($D42&amp;"@6",'中間シート（個人）'!$F$6:$O$100,8,FALSE)),"",VLOOKUP($D42&amp;"@6",'中間シート（個人）'!$F$6:$O$100,6,FALSE)&amp;VLOOKUP($D42&amp;"@6",'中間シート（個人）'!$F$6:$O$100,7,FALSE)&amp;"."&amp;VLOOKUP($D42&amp;"@6",'中間シート（個人）'!$F$6:$O$100,8,FALSE))</f>
      </c>
      <c r="AD42" s="18">
        <f>IF(ISERROR(VLOOKUP($D42&amp;"@7",'中間シート（個人）'!$F$6:$O$100,4,FALSE)&amp;VLOOKUP($D42&amp;"@7",'中間シート（個人）'!$F$6:$O$100,5,FALSE)),"",VLOOKUP($D42&amp;"@7",'中間シート（個人）'!$F$6:$O$100,4,FALSE)&amp;VLOOKUP($D42&amp;"@7",'中間シート（個人）'!$F$6:$O$100,5,FALSE))</f>
      </c>
      <c r="AE42" s="18">
        <f>IF(ISERROR(VLOOKUP($D42&amp;"@7",'中間シート（個人）'!$F$6:$O$100,6,FALSE)&amp;VLOOKUP($D42&amp;"@7",'中間シート（個人）'!$F$6:$O$100,7,FALSE)&amp;"."&amp;VLOOKUP($D42&amp;"@7",'中間シート（個人）'!$F$6:$O$100,8,FALSE)),"",VLOOKUP($D42&amp;"@7",'中間シート（個人）'!$F$6:$O$100,6,FALSE)&amp;VLOOKUP($D42&amp;"@7",'中間シート（個人）'!$F$6:$O$100,7,FALSE)&amp;"."&amp;VLOOKUP($D42&amp;"@7",'中間シート（個人）'!$F$6:$O$100,8,FALSE))</f>
      </c>
      <c r="AF42" s="18">
        <f>IF(ISERROR(VLOOKUP($D42&amp;"@8",'中間シート（個人）'!$F$6:$O$100,4,FALSE)&amp;VLOOKUP($D42&amp;"@8",'中間シート（個人）'!$F$6:$O$100,5,FALSE)),"",VLOOKUP($D42&amp;"@8",'中間シート（個人）'!$F$6:$O$100,4,FALSE)&amp;VLOOKUP($D42&amp;"@8",'中間シート（個人）'!$F$6:$O$100,5,FALSE))</f>
      </c>
      <c r="AG42" s="18">
        <f>IF(ISERROR(VLOOKUP($D42&amp;"@8",'中間シート（個人）'!$F$6:$O$100,6,FALSE)&amp;VLOOKUP($D42&amp;"@8",'中間シート（個人）'!$F$6:$O$100,7,FALSE)&amp;"."&amp;VLOOKUP($D42&amp;"@8",'中間シート（個人）'!$F$6:$O$100,8,FALSE)),"",VLOOKUP($D42&amp;"@8",'中間シート（個人）'!$F$6:$O$100,6,FALSE)&amp;VLOOKUP($D42&amp;"@8",'中間シート（個人）'!$F$6:$O$100,7,FALSE)&amp;"."&amp;VLOOKUP($D42&amp;"@8",'中間シート（個人）'!$F$6:$O$100,8,FALSE))</f>
      </c>
      <c r="AH42" s="18">
        <f>IF(ISERROR(VLOOKUP($D42&amp;"@9",'中間シート（個人）'!$F$6:$O$100,4,FALSE)&amp;VLOOKUP($D42&amp;"@9",'中間シート（個人）'!$F$6:$O$100,5,FALSE)),"",VLOOKUP($D42&amp;"@9",'中間シート（個人）'!$F$6:$O$100,4,FALSE)&amp;VLOOKUP($D42&amp;"@9",'中間シート（個人）'!$F$6:$O$100,5,FALSE))</f>
      </c>
      <c r="AI42" s="18">
        <f>IF(ISERROR(VLOOKUP($D42&amp;"@9",'中間シート（個人）'!$F$6:$O$100,6,FALSE)&amp;VLOOKUP($D42&amp;"@9",'中間シート（個人）'!$F$6:$O$100,7,FALSE)&amp;"."&amp;VLOOKUP($D42&amp;"@9",'中間シート（個人）'!$F$6:$O$100,8,FALSE)),"",VLOOKUP($D42&amp;"@9",'中間シート（個人）'!$F$6:$O$100,6,FALSE)&amp;VLOOKUP($D42&amp;"@9",'中間シート（個人）'!$F$6:$O$100,7,FALSE)&amp;"."&amp;VLOOKUP($D42&amp;"@9",'中間シート（個人）'!$F$6:$O$100,8,FALSE))</f>
      </c>
      <c r="AJ42" s="18">
        <f>IF(ISERROR(VLOOKUP($D42&amp;"@10",'中間シート（個人）'!$F$6:$O$100,4,FALSE)&amp;VLOOKUP($D42&amp;"@10",'中間シート（個人）'!$F$6:$O$100,5,FALSE)),"",VLOOKUP($D42&amp;"@10",'中間シート（個人）'!$F$6:$O$100,4,FALSE)&amp;VLOOKUP($D42&amp;"@10",'中間シート（個人）'!$F$6:$O$100,5,FALSE))</f>
      </c>
      <c r="AK42" s="18">
        <f>IF(ISERROR(VLOOKUP($D42&amp;"@10",'中間シート（個人）'!$F$6:$O$100,6,FALSE)&amp;VLOOKUP($D42&amp;"@10",'中間シート（個人）'!$F$6:$O$100,7,FALSE)&amp;"."&amp;VLOOKUP($D42&amp;"@10",'中間シート（個人）'!$F$6:$O$100,8,FALSE)),"",VLOOKUP($D42&amp;"@10",'中間シート（個人）'!$F$6:$O$100,6,FALSE)&amp;VLOOKUP($D42&amp;"@10",'中間シート（個人）'!$F$6:$O$100,7,FALSE)&amp;"."&amp;VLOOKUP($D42&amp;"@10",'中間シート（個人）'!$F$6:$O$100,8,FALSE))</f>
      </c>
    </row>
    <row r="43" spans="3:37" ht="13.5">
      <c r="C43" s="18">
        <f>IF('中間シート（個人）'!D45="○","",VLOOKUP('個人種目'!F45,'コード一覧'!$A$2:$B$3,2,FALSE))</f>
      </c>
      <c r="D43" s="18">
        <f>IF('中間シート（個人）'!D45="○","",'中間シート（個人）'!C45)</f>
      </c>
      <c r="E43" s="18">
        <f>IF('中間シート（個人）'!D45="○","",ASC('個人種目'!D45&amp;" "&amp;'個人種目'!E45))</f>
      </c>
      <c r="F43" s="18">
        <f>IF('中間シート（個人）'!D45="○","",'個人種目'!G45&amp;IF(LEN('個人種目'!H45)=1,"0"&amp;'個人種目'!H45,'個人種目'!H45)&amp;IF(LEN('個人種目'!I45)=1,"0"&amp;'個人種目'!I45,'個人種目'!I45))</f>
      </c>
      <c r="G43" s="19">
        <f>IF('中間シート（個人）'!D45="○","",VLOOKUP('個人種目'!$J45,'コード一覧'!$C$3:$D$6,2,FALSE))</f>
      </c>
      <c r="H43" s="18">
        <f>IF('中間シート（個人）'!D45="○","",IF('個人種目'!$J45="一般",0,'個人種目'!$K45))</f>
      </c>
      <c r="I43" s="18">
        <f>IF('中間シート（個人）'!D45="○","",'中間シート（個人）'!H45)</f>
      </c>
      <c r="K43" s="18">
        <f>IF('中間シート（個人）'!D45="○","",'個人種目'!$L$1)</f>
      </c>
      <c r="L43" s="18">
        <f>IF('中間シート（個人）'!D45="○","",ASC('申込書_コナミ'!$S$9))</f>
      </c>
      <c r="M43" s="18">
        <f>IF('中間シート（個人）'!D45="○","",'申込書_コナミ'!$E$8)</f>
      </c>
      <c r="Q43" s="18">
        <f>IF('中間シート（個人）'!D45="○","",4)</f>
      </c>
      <c r="R43" s="18">
        <f>IF(ISERROR(VLOOKUP($D43&amp;"@1",'中間シート（個人）'!$F$6:$O$100,4,FALSE)&amp;VLOOKUP($D43&amp;"@1",'中間シート（個人）'!$F$6:$O$100,5,FALSE)),"",VLOOKUP($D43&amp;"@1",'中間シート（個人）'!$F$6:$O$100,4,FALSE)&amp;VLOOKUP($D43&amp;"@1",'中間シート（個人）'!$F$6:$O$100,5,FALSE))</f>
      </c>
      <c r="S43" s="18">
        <f>IF(ISERROR(VLOOKUP($D43&amp;"@1",'中間シート（個人）'!$F$6:$O$100,6,FALSE)&amp;VLOOKUP($D43&amp;"@1",'中間シート（個人）'!$F$6:$O$100,7,FALSE)&amp;"."&amp;VLOOKUP($D43&amp;"@1",'中間シート（個人）'!$F$6:$O$100,8,FALSE)),"",VLOOKUP($D43&amp;"@1",'中間シート（個人）'!$F$6:$O$100,6,FALSE)&amp;VLOOKUP($D43&amp;"@1",'中間シート（個人）'!$F$6:$O$100,7,FALSE)&amp;"."&amp;VLOOKUP($D43&amp;"@1",'中間シート（個人）'!$F$6:$O$100,8,FALSE))</f>
      </c>
      <c r="T43" s="18">
        <f>IF(ISERROR(VLOOKUP($D43&amp;"@2",'中間シート（個人）'!$F$6:$O$100,4,FALSE)&amp;VLOOKUP($D43&amp;"@2",'中間シート（個人）'!$F$6:$O$100,5,FALSE)),"",VLOOKUP($D43&amp;"@2",'中間シート（個人）'!$F$6:$O$100,4,FALSE)&amp;VLOOKUP($D43&amp;"@2",'中間シート（個人）'!$F$6:$O$100,5,FALSE))</f>
      </c>
      <c r="U43" s="18">
        <f>IF(ISERROR(VLOOKUP($D43&amp;"@2",'中間シート（個人）'!$F$6:$O$100,6,FALSE)&amp;VLOOKUP($D43&amp;"@2",'中間シート（個人）'!$F$6:$O$100,7,FALSE)&amp;"."&amp;VLOOKUP($D43&amp;"@2",'中間シート（個人）'!$F$6:$O$100,8,FALSE)),"",VLOOKUP($D43&amp;"@2",'中間シート（個人）'!$F$6:$O$100,6,FALSE)&amp;VLOOKUP($D43&amp;"@2",'中間シート（個人）'!$F$6:$O$100,7,FALSE)&amp;"."&amp;VLOOKUP($D43&amp;"@2",'中間シート（個人）'!$F$6:$O$100,8,FALSE))</f>
      </c>
      <c r="V43" s="18">
        <f>IF(ISERROR(VLOOKUP($D43&amp;"@3",'中間シート（個人）'!$F$6:$O$100,4,FALSE)&amp;VLOOKUP($D43&amp;"@3",'中間シート（個人）'!$F$6:$O$100,5,FALSE)),"",VLOOKUP($D43&amp;"@3",'中間シート（個人）'!$F$6:$O$100,4,FALSE)&amp;VLOOKUP($D43&amp;"@3",'中間シート（個人）'!$F$6:$O$100,5,FALSE))</f>
      </c>
      <c r="W43" s="18">
        <f>IF(ISERROR(VLOOKUP($D43&amp;"@3",'中間シート（個人）'!$F$6:$O$100,6,FALSE)&amp;VLOOKUP($D43&amp;"@3",'中間シート（個人）'!$F$6:$O$100,7,FALSE)&amp;"."&amp;VLOOKUP($D43&amp;"@3",'中間シート（個人）'!$F$6:$O$100,8,FALSE)),"",VLOOKUP($D43&amp;"@3",'中間シート（個人）'!$F$6:$O$100,6,FALSE)&amp;VLOOKUP($D43&amp;"@3",'中間シート（個人）'!$F$6:$O$100,7,FALSE)&amp;"."&amp;VLOOKUP($D43&amp;"@3",'中間シート（個人）'!$F$6:$O$100,8,FALSE))</f>
      </c>
      <c r="X43" s="18">
        <f>IF(ISERROR(VLOOKUP($D43&amp;"@4",'中間シート（個人）'!$F$6:$O$100,4,FALSE)&amp;VLOOKUP($D43&amp;"@4",'中間シート（個人）'!$F$6:$O$100,5,FALSE)),"",VLOOKUP($D43&amp;"@4",'中間シート（個人）'!$F$6:$O$100,4,FALSE)&amp;VLOOKUP($D43&amp;"@4",'中間シート（個人）'!$F$6:$O$100,5,FALSE))</f>
      </c>
      <c r="Y43" s="18">
        <f>IF(ISERROR(VLOOKUP($D43&amp;"@4",'中間シート（個人）'!$F$6:$O$100,6,FALSE)&amp;VLOOKUP($D43&amp;"@4",'中間シート（個人）'!$F$6:$O$100,7,FALSE)&amp;"."&amp;VLOOKUP($D43&amp;"@4",'中間シート（個人）'!$F$6:$O$100,8,FALSE)),"",VLOOKUP($D43&amp;"@4",'中間シート（個人）'!$F$6:$O$100,6,FALSE)&amp;VLOOKUP($D43&amp;"@4",'中間シート（個人）'!$F$6:$O$100,7,FALSE)&amp;"."&amp;VLOOKUP($D43&amp;"@4",'中間シート（個人）'!$F$6:$O$100,8,FALSE))</f>
      </c>
      <c r="Z43" s="18">
        <f>IF(ISERROR(VLOOKUP($D43&amp;"@5",'中間シート（個人）'!$F$6:$O$100,4,FALSE)&amp;VLOOKUP($D43&amp;"@5",'中間シート（個人）'!$F$6:$O$100,5,FALSE)),"",VLOOKUP($D43&amp;"@5",'中間シート（個人）'!$F$6:$O$100,4,FALSE)&amp;VLOOKUP($D43&amp;"@5",'中間シート（個人）'!$F$6:$O$100,5,FALSE))</f>
      </c>
      <c r="AA43" s="18">
        <f>IF(ISERROR(VLOOKUP($D43&amp;"@5",'中間シート（個人）'!$F$6:$O$100,6,FALSE)&amp;VLOOKUP($D43&amp;"@5",'中間シート（個人）'!$F$6:$O$100,7,FALSE)&amp;"."&amp;VLOOKUP($D43&amp;"@5",'中間シート（個人）'!$F$6:$O$100,8,FALSE)),"",VLOOKUP($D43&amp;"@5",'中間シート（個人）'!$F$6:$O$100,6,FALSE)&amp;VLOOKUP($D43&amp;"@5",'中間シート（個人）'!$F$6:$O$100,7,FALSE)&amp;"."&amp;VLOOKUP($D43&amp;"@5",'中間シート（個人）'!$F$6:$O$100,8,FALSE))</f>
      </c>
      <c r="AB43" s="18">
        <f>IF(ISERROR(VLOOKUP($D43&amp;"@6",'中間シート（個人）'!$F$6:$O$100,4,FALSE)&amp;VLOOKUP($D43&amp;"@6",'中間シート（個人）'!$F$6:$O$100,5,FALSE)),"",VLOOKUP($D43&amp;"@6",'中間シート（個人）'!$F$6:$O$100,4,FALSE)&amp;VLOOKUP($D43&amp;"@6",'中間シート（個人）'!$F$6:$O$100,5,FALSE))</f>
      </c>
      <c r="AC43" s="18">
        <f>IF(ISERROR(VLOOKUP($D43&amp;"@6",'中間シート（個人）'!$F$6:$O$100,6,FALSE)&amp;VLOOKUP($D43&amp;"@6",'中間シート（個人）'!$F$6:$O$100,7,FALSE)&amp;"."&amp;VLOOKUP($D43&amp;"@6",'中間シート（個人）'!$F$6:$O$100,8,FALSE)),"",VLOOKUP($D43&amp;"@6",'中間シート（個人）'!$F$6:$O$100,6,FALSE)&amp;VLOOKUP($D43&amp;"@6",'中間シート（個人）'!$F$6:$O$100,7,FALSE)&amp;"."&amp;VLOOKUP($D43&amp;"@6",'中間シート（個人）'!$F$6:$O$100,8,FALSE))</f>
      </c>
      <c r="AD43" s="18">
        <f>IF(ISERROR(VLOOKUP($D43&amp;"@7",'中間シート（個人）'!$F$6:$O$100,4,FALSE)&amp;VLOOKUP($D43&amp;"@7",'中間シート（個人）'!$F$6:$O$100,5,FALSE)),"",VLOOKUP($D43&amp;"@7",'中間シート（個人）'!$F$6:$O$100,4,FALSE)&amp;VLOOKUP($D43&amp;"@7",'中間シート（個人）'!$F$6:$O$100,5,FALSE))</f>
      </c>
      <c r="AE43" s="18">
        <f>IF(ISERROR(VLOOKUP($D43&amp;"@7",'中間シート（個人）'!$F$6:$O$100,6,FALSE)&amp;VLOOKUP($D43&amp;"@7",'中間シート（個人）'!$F$6:$O$100,7,FALSE)&amp;"."&amp;VLOOKUP($D43&amp;"@7",'中間シート（個人）'!$F$6:$O$100,8,FALSE)),"",VLOOKUP($D43&amp;"@7",'中間シート（個人）'!$F$6:$O$100,6,FALSE)&amp;VLOOKUP($D43&amp;"@7",'中間シート（個人）'!$F$6:$O$100,7,FALSE)&amp;"."&amp;VLOOKUP($D43&amp;"@7",'中間シート（個人）'!$F$6:$O$100,8,FALSE))</f>
      </c>
      <c r="AF43" s="18">
        <f>IF(ISERROR(VLOOKUP($D43&amp;"@8",'中間シート（個人）'!$F$6:$O$100,4,FALSE)&amp;VLOOKUP($D43&amp;"@8",'中間シート（個人）'!$F$6:$O$100,5,FALSE)),"",VLOOKUP($D43&amp;"@8",'中間シート（個人）'!$F$6:$O$100,4,FALSE)&amp;VLOOKUP($D43&amp;"@8",'中間シート（個人）'!$F$6:$O$100,5,FALSE))</f>
      </c>
      <c r="AG43" s="18">
        <f>IF(ISERROR(VLOOKUP($D43&amp;"@8",'中間シート（個人）'!$F$6:$O$100,6,FALSE)&amp;VLOOKUP($D43&amp;"@8",'中間シート（個人）'!$F$6:$O$100,7,FALSE)&amp;"."&amp;VLOOKUP($D43&amp;"@8",'中間シート（個人）'!$F$6:$O$100,8,FALSE)),"",VLOOKUP($D43&amp;"@8",'中間シート（個人）'!$F$6:$O$100,6,FALSE)&amp;VLOOKUP($D43&amp;"@8",'中間シート（個人）'!$F$6:$O$100,7,FALSE)&amp;"."&amp;VLOOKUP($D43&amp;"@8",'中間シート（個人）'!$F$6:$O$100,8,FALSE))</f>
      </c>
      <c r="AH43" s="18">
        <f>IF(ISERROR(VLOOKUP($D43&amp;"@9",'中間シート（個人）'!$F$6:$O$100,4,FALSE)&amp;VLOOKUP($D43&amp;"@9",'中間シート（個人）'!$F$6:$O$100,5,FALSE)),"",VLOOKUP($D43&amp;"@9",'中間シート（個人）'!$F$6:$O$100,4,FALSE)&amp;VLOOKUP($D43&amp;"@9",'中間シート（個人）'!$F$6:$O$100,5,FALSE))</f>
      </c>
      <c r="AI43" s="18">
        <f>IF(ISERROR(VLOOKUP($D43&amp;"@9",'中間シート（個人）'!$F$6:$O$100,6,FALSE)&amp;VLOOKUP($D43&amp;"@9",'中間シート（個人）'!$F$6:$O$100,7,FALSE)&amp;"."&amp;VLOOKUP($D43&amp;"@9",'中間シート（個人）'!$F$6:$O$100,8,FALSE)),"",VLOOKUP($D43&amp;"@9",'中間シート（個人）'!$F$6:$O$100,6,FALSE)&amp;VLOOKUP($D43&amp;"@9",'中間シート（個人）'!$F$6:$O$100,7,FALSE)&amp;"."&amp;VLOOKUP($D43&amp;"@9",'中間シート（個人）'!$F$6:$O$100,8,FALSE))</f>
      </c>
      <c r="AJ43" s="18">
        <f>IF(ISERROR(VLOOKUP($D43&amp;"@10",'中間シート（個人）'!$F$6:$O$100,4,FALSE)&amp;VLOOKUP($D43&amp;"@10",'中間シート（個人）'!$F$6:$O$100,5,FALSE)),"",VLOOKUP($D43&amp;"@10",'中間シート（個人）'!$F$6:$O$100,4,FALSE)&amp;VLOOKUP($D43&amp;"@10",'中間シート（個人）'!$F$6:$O$100,5,FALSE))</f>
      </c>
      <c r="AK43" s="18">
        <f>IF(ISERROR(VLOOKUP($D43&amp;"@10",'中間シート（個人）'!$F$6:$O$100,6,FALSE)&amp;VLOOKUP($D43&amp;"@10",'中間シート（個人）'!$F$6:$O$100,7,FALSE)&amp;"."&amp;VLOOKUP($D43&amp;"@10",'中間シート（個人）'!$F$6:$O$100,8,FALSE)),"",VLOOKUP($D43&amp;"@10",'中間シート（個人）'!$F$6:$O$100,6,FALSE)&amp;VLOOKUP($D43&amp;"@10",'中間シート（個人）'!$F$6:$O$100,7,FALSE)&amp;"."&amp;VLOOKUP($D43&amp;"@10",'中間シート（個人）'!$F$6:$O$100,8,FALSE))</f>
      </c>
    </row>
    <row r="44" spans="3:37" ht="13.5">
      <c r="C44" s="18">
        <f>IF('中間シート（個人）'!D46="○","",VLOOKUP('個人種目'!F46,'コード一覧'!$A$2:$B$3,2,FALSE))</f>
      </c>
      <c r="D44" s="18">
        <f>IF('中間シート（個人）'!D46="○","",'中間シート（個人）'!C46)</f>
      </c>
      <c r="E44" s="18">
        <f>IF('中間シート（個人）'!D46="○","",ASC('個人種目'!D46&amp;" "&amp;'個人種目'!E46))</f>
      </c>
      <c r="F44" s="18">
        <f>IF('中間シート（個人）'!D46="○","",'個人種目'!G46&amp;IF(LEN('個人種目'!H46)=1,"0"&amp;'個人種目'!H46,'個人種目'!H46)&amp;IF(LEN('個人種目'!I46)=1,"0"&amp;'個人種目'!I46,'個人種目'!I46))</f>
      </c>
      <c r="G44" s="19">
        <f>IF('中間シート（個人）'!D46="○","",VLOOKUP('個人種目'!$J46,'コード一覧'!$C$3:$D$6,2,FALSE))</f>
      </c>
      <c r="H44" s="18">
        <f>IF('中間シート（個人）'!D46="○","",IF('個人種目'!$J46="一般",0,'個人種目'!$K46))</f>
      </c>
      <c r="I44" s="18">
        <f>IF('中間シート（個人）'!D46="○","",'中間シート（個人）'!H46)</f>
      </c>
      <c r="K44" s="18">
        <f>IF('中間シート（個人）'!D46="○","",'個人種目'!$L$1)</f>
      </c>
      <c r="L44" s="18">
        <f>IF('中間シート（個人）'!D46="○","",ASC('申込書_コナミ'!$S$9))</f>
      </c>
      <c r="M44" s="18">
        <f>IF('中間シート（個人）'!D46="○","",'申込書_コナミ'!$E$8)</f>
      </c>
      <c r="Q44" s="18">
        <f>IF('中間シート（個人）'!D46="○","",4)</f>
      </c>
      <c r="R44" s="18">
        <f>IF(ISERROR(VLOOKUP($D44&amp;"@1",'中間シート（個人）'!$F$6:$O$100,4,FALSE)&amp;VLOOKUP($D44&amp;"@1",'中間シート（個人）'!$F$6:$O$100,5,FALSE)),"",VLOOKUP($D44&amp;"@1",'中間シート（個人）'!$F$6:$O$100,4,FALSE)&amp;VLOOKUP($D44&amp;"@1",'中間シート（個人）'!$F$6:$O$100,5,FALSE))</f>
      </c>
      <c r="S44" s="18">
        <f>IF(ISERROR(VLOOKUP($D44&amp;"@1",'中間シート（個人）'!$F$6:$O$100,6,FALSE)&amp;VLOOKUP($D44&amp;"@1",'中間シート（個人）'!$F$6:$O$100,7,FALSE)&amp;"."&amp;VLOOKUP($D44&amp;"@1",'中間シート（個人）'!$F$6:$O$100,8,FALSE)),"",VLOOKUP($D44&amp;"@1",'中間シート（個人）'!$F$6:$O$100,6,FALSE)&amp;VLOOKUP($D44&amp;"@1",'中間シート（個人）'!$F$6:$O$100,7,FALSE)&amp;"."&amp;VLOOKUP($D44&amp;"@1",'中間シート（個人）'!$F$6:$O$100,8,FALSE))</f>
      </c>
      <c r="T44" s="18">
        <f>IF(ISERROR(VLOOKUP($D44&amp;"@2",'中間シート（個人）'!$F$6:$O$100,4,FALSE)&amp;VLOOKUP($D44&amp;"@2",'中間シート（個人）'!$F$6:$O$100,5,FALSE)),"",VLOOKUP($D44&amp;"@2",'中間シート（個人）'!$F$6:$O$100,4,FALSE)&amp;VLOOKUP($D44&amp;"@2",'中間シート（個人）'!$F$6:$O$100,5,FALSE))</f>
      </c>
      <c r="U44" s="18">
        <f>IF(ISERROR(VLOOKUP($D44&amp;"@2",'中間シート（個人）'!$F$6:$O$100,6,FALSE)&amp;VLOOKUP($D44&amp;"@2",'中間シート（個人）'!$F$6:$O$100,7,FALSE)&amp;"."&amp;VLOOKUP($D44&amp;"@2",'中間シート（個人）'!$F$6:$O$100,8,FALSE)),"",VLOOKUP($D44&amp;"@2",'中間シート（個人）'!$F$6:$O$100,6,FALSE)&amp;VLOOKUP($D44&amp;"@2",'中間シート（個人）'!$F$6:$O$100,7,FALSE)&amp;"."&amp;VLOOKUP($D44&amp;"@2",'中間シート（個人）'!$F$6:$O$100,8,FALSE))</f>
      </c>
      <c r="V44" s="18">
        <f>IF(ISERROR(VLOOKUP($D44&amp;"@3",'中間シート（個人）'!$F$6:$O$100,4,FALSE)&amp;VLOOKUP($D44&amp;"@3",'中間シート（個人）'!$F$6:$O$100,5,FALSE)),"",VLOOKUP($D44&amp;"@3",'中間シート（個人）'!$F$6:$O$100,4,FALSE)&amp;VLOOKUP($D44&amp;"@3",'中間シート（個人）'!$F$6:$O$100,5,FALSE))</f>
      </c>
      <c r="W44" s="18">
        <f>IF(ISERROR(VLOOKUP($D44&amp;"@3",'中間シート（個人）'!$F$6:$O$100,6,FALSE)&amp;VLOOKUP($D44&amp;"@3",'中間シート（個人）'!$F$6:$O$100,7,FALSE)&amp;"."&amp;VLOOKUP($D44&amp;"@3",'中間シート（個人）'!$F$6:$O$100,8,FALSE)),"",VLOOKUP($D44&amp;"@3",'中間シート（個人）'!$F$6:$O$100,6,FALSE)&amp;VLOOKUP($D44&amp;"@3",'中間シート（個人）'!$F$6:$O$100,7,FALSE)&amp;"."&amp;VLOOKUP($D44&amp;"@3",'中間シート（個人）'!$F$6:$O$100,8,FALSE))</f>
      </c>
      <c r="X44" s="18">
        <f>IF(ISERROR(VLOOKUP($D44&amp;"@4",'中間シート（個人）'!$F$6:$O$100,4,FALSE)&amp;VLOOKUP($D44&amp;"@4",'中間シート（個人）'!$F$6:$O$100,5,FALSE)),"",VLOOKUP($D44&amp;"@4",'中間シート（個人）'!$F$6:$O$100,4,FALSE)&amp;VLOOKUP($D44&amp;"@4",'中間シート（個人）'!$F$6:$O$100,5,FALSE))</f>
      </c>
      <c r="Y44" s="18">
        <f>IF(ISERROR(VLOOKUP($D44&amp;"@4",'中間シート（個人）'!$F$6:$O$100,6,FALSE)&amp;VLOOKUP($D44&amp;"@4",'中間シート（個人）'!$F$6:$O$100,7,FALSE)&amp;"."&amp;VLOOKUP($D44&amp;"@4",'中間シート（個人）'!$F$6:$O$100,8,FALSE)),"",VLOOKUP($D44&amp;"@4",'中間シート（個人）'!$F$6:$O$100,6,FALSE)&amp;VLOOKUP($D44&amp;"@4",'中間シート（個人）'!$F$6:$O$100,7,FALSE)&amp;"."&amp;VLOOKUP($D44&amp;"@4",'中間シート（個人）'!$F$6:$O$100,8,FALSE))</f>
      </c>
      <c r="Z44" s="18">
        <f>IF(ISERROR(VLOOKUP($D44&amp;"@5",'中間シート（個人）'!$F$6:$O$100,4,FALSE)&amp;VLOOKUP($D44&amp;"@5",'中間シート（個人）'!$F$6:$O$100,5,FALSE)),"",VLOOKUP($D44&amp;"@5",'中間シート（個人）'!$F$6:$O$100,4,FALSE)&amp;VLOOKUP($D44&amp;"@5",'中間シート（個人）'!$F$6:$O$100,5,FALSE))</f>
      </c>
      <c r="AA44" s="18">
        <f>IF(ISERROR(VLOOKUP($D44&amp;"@5",'中間シート（個人）'!$F$6:$O$100,6,FALSE)&amp;VLOOKUP($D44&amp;"@5",'中間シート（個人）'!$F$6:$O$100,7,FALSE)&amp;"."&amp;VLOOKUP($D44&amp;"@5",'中間シート（個人）'!$F$6:$O$100,8,FALSE)),"",VLOOKUP($D44&amp;"@5",'中間シート（個人）'!$F$6:$O$100,6,FALSE)&amp;VLOOKUP($D44&amp;"@5",'中間シート（個人）'!$F$6:$O$100,7,FALSE)&amp;"."&amp;VLOOKUP($D44&amp;"@5",'中間シート（個人）'!$F$6:$O$100,8,FALSE))</f>
      </c>
      <c r="AB44" s="18">
        <f>IF(ISERROR(VLOOKUP($D44&amp;"@6",'中間シート（個人）'!$F$6:$O$100,4,FALSE)&amp;VLOOKUP($D44&amp;"@6",'中間シート（個人）'!$F$6:$O$100,5,FALSE)),"",VLOOKUP($D44&amp;"@6",'中間シート（個人）'!$F$6:$O$100,4,FALSE)&amp;VLOOKUP($D44&amp;"@6",'中間シート（個人）'!$F$6:$O$100,5,FALSE))</f>
      </c>
      <c r="AC44" s="18">
        <f>IF(ISERROR(VLOOKUP($D44&amp;"@6",'中間シート（個人）'!$F$6:$O$100,6,FALSE)&amp;VLOOKUP($D44&amp;"@6",'中間シート（個人）'!$F$6:$O$100,7,FALSE)&amp;"."&amp;VLOOKUP($D44&amp;"@6",'中間シート（個人）'!$F$6:$O$100,8,FALSE)),"",VLOOKUP($D44&amp;"@6",'中間シート（個人）'!$F$6:$O$100,6,FALSE)&amp;VLOOKUP($D44&amp;"@6",'中間シート（個人）'!$F$6:$O$100,7,FALSE)&amp;"."&amp;VLOOKUP($D44&amp;"@6",'中間シート（個人）'!$F$6:$O$100,8,FALSE))</f>
      </c>
      <c r="AD44" s="18">
        <f>IF(ISERROR(VLOOKUP($D44&amp;"@7",'中間シート（個人）'!$F$6:$O$100,4,FALSE)&amp;VLOOKUP($D44&amp;"@7",'中間シート（個人）'!$F$6:$O$100,5,FALSE)),"",VLOOKUP($D44&amp;"@7",'中間シート（個人）'!$F$6:$O$100,4,FALSE)&amp;VLOOKUP($D44&amp;"@7",'中間シート（個人）'!$F$6:$O$100,5,FALSE))</f>
      </c>
      <c r="AE44" s="18">
        <f>IF(ISERROR(VLOOKUP($D44&amp;"@7",'中間シート（個人）'!$F$6:$O$100,6,FALSE)&amp;VLOOKUP($D44&amp;"@7",'中間シート（個人）'!$F$6:$O$100,7,FALSE)&amp;"."&amp;VLOOKUP($D44&amp;"@7",'中間シート（個人）'!$F$6:$O$100,8,FALSE)),"",VLOOKUP($D44&amp;"@7",'中間シート（個人）'!$F$6:$O$100,6,FALSE)&amp;VLOOKUP($D44&amp;"@7",'中間シート（個人）'!$F$6:$O$100,7,FALSE)&amp;"."&amp;VLOOKUP($D44&amp;"@7",'中間シート（個人）'!$F$6:$O$100,8,FALSE))</f>
      </c>
      <c r="AF44" s="18">
        <f>IF(ISERROR(VLOOKUP($D44&amp;"@8",'中間シート（個人）'!$F$6:$O$100,4,FALSE)&amp;VLOOKUP($D44&amp;"@8",'中間シート（個人）'!$F$6:$O$100,5,FALSE)),"",VLOOKUP($D44&amp;"@8",'中間シート（個人）'!$F$6:$O$100,4,FALSE)&amp;VLOOKUP($D44&amp;"@8",'中間シート（個人）'!$F$6:$O$100,5,FALSE))</f>
      </c>
      <c r="AG44" s="18">
        <f>IF(ISERROR(VLOOKUP($D44&amp;"@8",'中間シート（個人）'!$F$6:$O$100,6,FALSE)&amp;VLOOKUP($D44&amp;"@8",'中間シート（個人）'!$F$6:$O$100,7,FALSE)&amp;"."&amp;VLOOKUP($D44&amp;"@8",'中間シート（個人）'!$F$6:$O$100,8,FALSE)),"",VLOOKUP($D44&amp;"@8",'中間シート（個人）'!$F$6:$O$100,6,FALSE)&amp;VLOOKUP($D44&amp;"@8",'中間シート（個人）'!$F$6:$O$100,7,FALSE)&amp;"."&amp;VLOOKUP($D44&amp;"@8",'中間シート（個人）'!$F$6:$O$100,8,FALSE))</f>
      </c>
      <c r="AH44" s="18">
        <f>IF(ISERROR(VLOOKUP($D44&amp;"@9",'中間シート（個人）'!$F$6:$O$100,4,FALSE)&amp;VLOOKUP($D44&amp;"@9",'中間シート（個人）'!$F$6:$O$100,5,FALSE)),"",VLOOKUP($D44&amp;"@9",'中間シート（個人）'!$F$6:$O$100,4,FALSE)&amp;VLOOKUP($D44&amp;"@9",'中間シート（個人）'!$F$6:$O$100,5,FALSE))</f>
      </c>
      <c r="AI44" s="18">
        <f>IF(ISERROR(VLOOKUP($D44&amp;"@9",'中間シート（個人）'!$F$6:$O$100,6,FALSE)&amp;VLOOKUP($D44&amp;"@9",'中間シート（個人）'!$F$6:$O$100,7,FALSE)&amp;"."&amp;VLOOKUP($D44&amp;"@9",'中間シート（個人）'!$F$6:$O$100,8,FALSE)),"",VLOOKUP($D44&amp;"@9",'中間シート（個人）'!$F$6:$O$100,6,FALSE)&amp;VLOOKUP($D44&amp;"@9",'中間シート（個人）'!$F$6:$O$100,7,FALSE)&amp;"."&amp;VLOOKUP($D44&amp;"@9",'中間シート（個人）'!$F$6:$O$100,8,FALSE))</f>
      </c>
      <c r="AJ44" s="18">
        <f>IF(ISERROR(VLOOKUP($D44&amp;"@10",'中間シート（個人）'!$F$6:$O$100,4,FALSE)&amp;VLOOKUP($D44&amp;"@10",'中間シート（個人）'!$F$6:$O$100,5,FALSE)),"",VLOOKUP($D44&amp;"@10",'中間シート（個人）'!$F$6:$O$100,4,FALSE)&amp;VLOOKUP($D44&amp;"@10",'中間シート（個人）'!$F$6:$O$100,5,FALSE))</f>
      </c>
      <c r="AK44" s="18">
        <f>IF(ISERROR(VLOOKUP($D44&amp;"@10",'中間シート（個人）'!$F$6:$O$100,6,FALSE)&amp;VLOOKUP($D44&amp;"@10",'中間シート（個人）'!$F$6:$O$100,7,FALSE)&amp;"."&amp;VLOOKUP($D44&amp;"@10",'中間シート（個人）'!$F$6:$O$100,8,FALSE)),"",VLOOKUP($D44&amp;"@10",'中間シート（個人）'!$F$6:$O$100,6,FALSE)&amp;VLOOKUP($D44&amp;"@10",'中間シート（個人）'!$F$6:$O$100,7,FALSE)&amp;"."&amp;VLOOKUP($D44&amp;"@10",'中間シート（個人）'!$F$6:$O$100,8,FALSE))</f>
      </c>
    </row>
    <row r="45" spans="3:37" ht="13.5">
      <c r="C45" s="18">
        <f>IF('中間シート（個人）'!D47="○","",VLOOKUP('個人種目'!F47,'コード一覧'!$A$2:$B$3,2,FALSE))</f>
      </c>
      <c r="D45" s="18">
        <f>IF('中間シート（個人）'!D47="○","",'中間シート（個人）'!C47)</f>
      </c>
      <c r="E45" s="18">
        <f>IF('中間シート（個人）'!D47="○","",ASC('個人種目'!D47&amp;" "&amp;'個人種目'!E47))</f>
      </c>
      <c r="F45" s="18">
        <f>IF('中間シート（個人）'!D47="○","",'個人種目'!G47&amp;IF(LEN('個人種目'!H47)=1,"0"&amp;'個人種目'!H47,'個人種目'!H47)&amp;IF(LEN('個人種目'!I47)=1,"0"&amp;'個人種目'!I47,'個人種目'!I47))</f>
      </c>
      <c r="G45" s="19">
        <f>IF('中間シート（個人）'!D47="○","",VLOOKUP('個人種目'!$J47,'コード一覧'!$C$3:$D$6,2,FALSE))</f>
      </c>
      <c r="H45" s="18">
        <f>IF('中間シート（個人）'!D47="○","",IF('個人種目'!$J47="一般",0,'個人種目'!$K47))</f>
      </c>
      <c r="I45" s="18">
        <f>IF('中間シート（個人）'!D47="○","",'中間シート（個人）'!H47)</f>
      </c>
      <c r="K45" s="18">
        <f>IF('中間シート（個人）'!D47="○","",'個人種目'!$L$1)</f>
      </c>
      <c r="L45" s="18">
        <f>IF('中間シート（個人）'!D47="○","",ASC('申込書_コナミ'!$S$9))</f>
      </c>
      <c r="M45" s="18">
        <f>IF('中間シート（個人）'!D47="○","",'申込書_コナミ'!$E$8)</f>
      </c>
      <c r="Q45" s="18">
        <f>IF('中間シート（個人）'!D47="○","",4)</f>
      </c>
      <c r="R45" s="18">
        <f>IF(ISERROR(VLOOKUP($D45&amp;"@1",'中間シート（個人）'!$F$6:$O$100,4,FALSE)&amp;VLOOKUP($D45&amp;"@1",'中間シート（個人）'!$F$6:$O$100,5,FALSE)),"",VLOOKUP($D45&amp;"@1",'中間シート（個人）'!$F$6:$O$100,4,FALSE)&amp;VLOOKUP($D45&amp;"@1",'中間シート（個人）'!$F$6:$O$100,5,FALSE))</f>
      </c>
      <c r="S45" s="18">
        <f>IF(ISERROR(VLOOKUP($D45&amp;"@1",'中間シート（個人）'!$F$6:$O$100,6,FALSE)&amp;VLOOKUP($D45&amp;"@1",'中間シート（個人）'!$F$6:$O$100,7,FALSE)&amp;"."&amp;VLOOKUP($D45&amp;"@1",'中間シート（個人）'!$F$6:$O$100,8,FALSE)),"",VLOOKUP($D45&amp;"@1",'中間シート（個人）'!$F$6:$O$100,6,FALSE)&amp;VLOOKUP($D45&amp;"@1",'中間シート（個人）'!$F$6:$O$100,7,FALSE)&amp;"."&amp;VLOOKUP($D45&amp;"@1",'中間シート（個人）'!$F$6:$O$100,8,FALSE))</f>
      </c>
      <c r="T45" s="18">
        <f>IF(ISERROR(VLOOKUP($D45&amp;"@2",'中間シート（個人）'!$F$6:$O$100,4,FALSE)&amp;VLOOKUP($D45&amp;"@2",'中間シート（個人）'!$F$6:$O$100,5,FALSE)),"",VLOOKUP($D45&amp;"@2",'中間シート（個人）'!$F$6:$O$100,4,FALSE)&amp;VLOOKUP($D45&amp;"@2",'中間シート（個人）'!$F$6:$O$100,5,FALSE))</f>
      </c>
      <c r="U45" s="18">
        <f>IF(ISERROR(VLOOKUP($D45&amp;"@2",'中間シート（個人）'!$F$6:$O$100,6,FALSE)&amp;VLOOKUP($D45&amp;"@2",'中間シート（個人）'!$F$6:$O$100,7,FALSE)&amp;"."&amp;VLOOKUP($D45&amp;"@2",'中間シート（個人）'!$F$6:$O$100,8,FALSE)),"",VLOOKUP($D45&amp;"@2",'中間シート（個人）'!$F$6:$O$100,6,FALSE)&amp;VLOOKUP($D45&amp;"@2",'中間シート（個人）'!$F$6:$O$100,7,FALSE)&amp;"."&amp;VLOOKUP($D45&amp;"@2",'中間シート（個人）'!$F$6:$O$100,8,FALSE))</f>
      </c>
      <c r="V45" s="18">
        <f>IF(ISERROR(VLOOKUP($D45&amp;"@3",'中間シート（個人）'!$F$6:$O$100,4,FALSE)&amp;VLOOKUP($D45&amp;"@3",'中間シート（個人）'!$F$6:$O$100,5,FALSE)),"",VLOOKUP($D45&amp;"@3",'中間シート（個人）'!$F$6:$O$100,4,FALSE)&amp;VLOOKUP($D45&amp;"@3",'中間シート（個人）'!$F$6:$O$100,5,FALSE))</f>
      </c>
      <c r="W45" s="18">
        <f>IF(ISERROR(VLOOKUP($D45&amp;"@3",'中間シート（個人）'!$F$6:$O$100,6,FALSE)&amp;VLOOKUP($D45&amp;"@3",'中間シート（個人）'!$F$6:$O$100,7,FALSE)&amp;"."&amp;VLOOKUP($D45&amp;"@3",'中間シート（個人）'!$F$6:$O$100,8,FALSE)),"",VLOOKUP($D45&amp;"@3",'中間シート（個人）'!$F$6:$O$100,6,FALSE)&amp;VLOOKUP($D45&amp;"@3",'中間シート（個人）'!$F$6:$O$100,7,FALSE)&amp;"."&amp;VLOOKUP($D45&amp;"@3",'中間シート（個人）'!$F$6:$O$100,8,FALSE))</f>
      </c>
      <c r="X45" s="18">
        <f>IF(ISERROR(VLOOKUP($D45&amp;"@4",'中間シート（個人）'!$F$6:$O$100,4,FALSE)&amp;VLOOKUP($D45&amp;"@4",'中間シート（個人）'!$F$6:$O$100,5,FALSE)),"",VLOOKUP($D45&amp;"@4",'中間シート（個人）'!$F$6:$O$100,4,FALSE)&amp;VLOOKUP($D45&amp;"@4",'中間シート（個人）'!$F$6:$O$100,5,FALSE))</f>
      </c>
      <c r="Y45" s="18">
        <f>IF(ISERROR(VLOOKUP($D45&amp;"@4",'中間シート（個人）'!$F$6:$O$100,6,FALSE)&amp;VLOOKUP($D45&amp;"@4",'中間シート（個人）'!$F$6:$O$100,7,FALSE)&amp;"."&amp;VLOOKUP($D45&amp;"@4",'中間シート（個人）'!$F$6:$O$100,8,FALSE)),"",VLOOKUP($D45&amp;"@4",'中間シート（個人）'!$F$6:$O$100,6,FALSE)&amp;VLOOKUP($D45&amp;"@4",'中間シート（個人）'!$F$6:$O$100,7,FALSE)&amp;"."&amp;VLOOKUP($D45&amp;"@4",'中間シート（個人）'!$F$6:$O$100,8,FALSE))</f>
      </c>
      <c r="Z45" s="18">
        <f>IF(ISERROR(VLOOKUP($D45&amp;"@5",'中間シート（個人）'!$F$6:$O$100,4,FALSE)&amp;VLOOKUP($D45&amp;"@5",'中間シート（個人）'!$F$6:$O$100,5,FALSE)),"",VLOOKUP($D45&amp;"@5",'中間シート（個人）'!$F$6:$O$100,4,FALSE)&amp;VLOOKUP($D45&amp;"@5",'中間シート（個人）'!$F$6:$O$100,5,FALSE))</f>
      </c>
      <c r="AA45" s="18">
        <f>IF(ISERROR(VLOOKUP($D45&amp;"@5",'中間シート（個人）'!$F$6:$O$100,6,FALSE)&amp;VLOOKUP($D45&amp;"@5",'中間シート（個人）'!$F$6:$O$100,7,FALSE)&amp;"."&amp;VLOOKUP($D45&amp;"@5",'中間シート（個人）'!$F$6:$O$100,8,FALSE)),"",VLOOKUP($D45&amp;"@5",'中間シート（個人）'!$F$6:$O$100,6,FALSE)&amp;VLOOKUP($D45&amp;"@5",'中間シート（個人）'!$F$6:$O$100,7,FALSE)&amp;"."&amp;VLOOKUP($D45&amp;"@5",'中間シート（個人）'!$F$6:$O$100,8,FALSE))</f>
      </c>
      <c r="AB45" s="18">
        <f>IF(ISERROR(VLOOKUP($D45&amp;"@6",'中間シート（個人）'!$F$6:$O$100,4,FALSE)&amp;VLOOKUP($D45&amp;"@6",'中間シート（個人）'!$F$6:$O$100,5,FALSE)),"",VLOOKUP($D45&amp;"@6",'中間シート（個人）'!$F$6:$O$100,4,FALSE)&amp;VLOOKUP($D45&amp;"@6",'中間シート（個人）'!$F$6:$O$100,5,FALSE))</f>
      </c>
      <c r="AC45" s="18">
        <f>IF(ISERROR(VLOOKUP($D45&amp;"@6",'中間シート（個人）'!$F$6:$O$100,6,FALSE)&amp;VLOOKUP($D45&amp;"@6",'中間シート（個人）'!$F$6:$O$100,7,FALSE)&amp;"."&amp;VLOOKUP($D45&amp;"@6",'中間シート（個人）'!$F$6:$O$100,8,FALSE)),"",VLOOKUP($D45&amp;"@6",'中間シート（個人）'!$F$6:$O$100,6,FALSE)&amp;VLOOKUP($D45&amp;"@6",'中間シート（個人）'!$F$6:$O$100,7,FALSE)&amp;"."&amp;VLOOKUP($D45&amp;"@6",'中間シート（個人）'!$F$6:$O$100,8,FALSE))</f>
      </c>
      <c r="AD45" s="18">
        <f>IF(ISERROR(VLOOKUP($D45&amp;"@7",'中間シート（個人）'!$F$6:$O$100,4,FALSE)&amp;VLOOKUP($D45&amp;"@7",'中間シート（個人）'!$F$6:$O$100,5,FALSE)),"",VLOOKUP($D45&amp;"@7",'中間シート（個人）'!$F$6:$O$100,4,FALSE)&amp;VLOOKUP($D45&amp;"@7",'中間シート（個人）'!$F$6:$O$100,5,FALSE))</f>
      </c>
      <c r="AE45" s="18">
        <f>IF(ISERROR(VLOOKUP($D45&amp;"@7",'中間シート（個人）'!$F$6:$O$100,6,FALSE)&amp;VLOOKUP($D45&amp;"@7",'中間シート（個人）'!$F$6:$O$100,7,FALSE)&amp;"."&amp;VLOOKUP($D45&amp;"@7",'中間シート（個人）'!$F$6:$O$100,8,FALSE)),"",VLOOKUP($D45&amp;"@7",'中間シート（個人）'!$F$6:$O$100,6,FALSE)&amp;VLOOKUP($D45&amp;"@7",'中間シート（個人）'!$F$6:$O$100,7,FALSE)&amp;"."&amp;VLOOKUP($D45&amp;"@7",'中間シート（個人）'!$F$6:$O$100,8,FALSE))</f>
      </c>
      <c r="AF45" s="18">
        <f>IF(ISERROR(VLOOKUP($D45&amp;"@8",'中間シート（個人）'!$F$6:$O$100,4,FALSE)&amp;VLOOKUP($D45&amp;"@8",'中間シート（個人）'!$F$6:$O$100,5,FALSE)),"",VLOOKUP($D45&amp;"@8",'中間シート（個人）'!$F$6:$O$100,4,FALSE)&amp;VLOOKUP($D45&amp;"@8",'中間シート（個人）'!$F$6:$O$100,5,FALSE))</f>
      </c>
      <c r="AG45" s="18">
        <f>IF(ISERROR(VLOOKUP($D45&amp;"@8",'中間シート（個人）'!$F$6:$O$100,6,FALSE)&amp;VLOOKUP($D45&amp;"@8",'中間シート（個人）'!$F$6:$O$100,7,FALSE)&amp;"."&amp;VLOOKUP($D45&amp;"@8",'中間シート（個人）'!$F$6:$O$100,8,FALSE)),"",VLOOKUP($D45&amp;"@8",'中間シート（個人）'!$F$6:$O$100,6,FALSE)&amp;VLOOKUP($D45&amp;"@8",'中間シート（個人）'!$F$6:$O$100,7,FALSE)&amp;"."&amp;VLOOKUP($D45&amp;"@8",'中間シート（個人）'!$F$6:$O$100,8,FALSE))</f>
      </c>
      <c r="AH45" s="18">
        <f>IF(ISERROR(VLOOKUP($D45&amp;"@9",'中間シート（個人）'!$F$6:$O$100,4,FALSE)&amp;VLOOKUP($D45&amp;"@9",'中間シート（個人）'!$F$6:$O$100,5,FALSE)),"",VLOOKUP($D45&amp;"@9",'中間シート（個人）'!$F$6:$O$100,4,FALSE)&amp;VLOOKUP($D45&amp;"@9",'中間シート（個人）'!$F$6:$O$100,5,FALSE))</f>
      </c>
      <c r="AI45" s="18">
        <f>IF(ISERROR(VLOOKUP($D45&amp;"@9",'中間シート（個人）'!$F$6:$O$100,6,FALSE)&amp;VLOOKUP($D45&amp;"@9",'中間シート（個人）'!$F$6:$O$100,7,FALSE)&amp;"."&amp;VLOOKUP($D45&amp;"@9",'中間シート（個人）'!$F$6:$O$100,8,FALSE)),"",VLOOKUP($D45&amp;"@9",'中間シート（個人）'!$F$6:$O$100,6,FALSE)&amp;VLOOKUP($D45&amp;"@9",'中間シート（個人）'!$F$6:$O$100,7,FALSE)&amp;"."&amp;VLOOKUP($D45&amp;"@9",'中間シート（個人）'!$F$6:$O$100,8,FALSE))</f>
      </c>
      <c r="AJ45" s="18">
        <f>IF(ISERROR(VLOOKUP($D45&amp;"@10",'中間シート（個人）'!$F$6:$O$100,4,FALSE)&amp;VLOOKUP($D45&amp;"@10",'中間シート（個人）'!$F$6:$O$100,5,FALSE)),"",VLOOKUP($D45&amp;"@10",'中間シート（個人）'!$F$6:$O$100,4,FALSE)&amp;VLOOKUP($D45&amp;"@10",'中間シート（個人）'!$F$6:$O$100,5,FALSE))</f>
      </c>
      <c r="AK45" s="18">
        <f>IF(ISERROR(VLOOKUP($D45&amp;"@10",'中間シート（個人）'!$F$6:$O$100,6,FALSE)&amp;VLOOKUP($D45&amp;"@10",'中間シート（個人）'!$F$6:$O$100,7,FALSE)&amp;"."&amp;VLOOKUP($D45&amp;"@10",'中間シート（個人）'!$F$6:$O$100,8,FALSE)),"",VLOOKUP($D45&amp;"@10",'中間シート（個人）'!$F$6:$O$100,6,FALSE)&amp;VLOOKUP($D45&amp;"@10",'中間シート（個人）'!$F$6:$O$100,7,FALSE)&amp;"."&amp;VLOOKUP($D45&amp;"@10",'中間シート（個人）'!$F$6:$O$100,8,FALSE))</f>
      </c>
    </row>
    <row r="46" spans="3:37" ht="13.5">
      <c r="C46" s="18">
        <f>IF('中間シート（個人）'!D48="○","",VLOOKUP('個人種目'!F48,'コード一覧'!$A$2:$B$3,2,FALSE))</f>
      </c>
      <c r="D46" s="18">
        <f>IF('中間シート（個人）'!D48="○","",'中間シート（個人）'!C48)</f>
      </c>
      <c r="E46" s="18">
        <f>IF('中間シート（個人）'!D48="○","",ASC('個人種目'!D48&amp;" "&amp;'個人種目'!E48))</f>
      </c>
      <c r="F46" s="18">
        <f>IF('中間シート（個人）'!D48="○","",'個人種目'!G48&amp;IF(LEN('個人種目'!H48)=1,"0"&amp;'個人種目'!H48,'個人種目'!H48)&amp;IF(LEN('個人種目'!I48)=1,"0"&amp;'個人種目'!I48,'個人種目'!I48))</f>
      </c>
      <c r="G46" s="19">
        <f>IF('中間シート（個人）'!D48="○","",VLOOKUP('個人種目'!$J48,'コード一覧'!$C$3:$D$6,2,FALSE))</f>
      </c>
      <c r="H46" s="18">
        <f>IF('中間シート（個人）'!D48="○","",IF('個人種目'!$J48="一般",0,'個人種目'!$K48))</f>
      </c>
      <c r="I46" s="18">
        <f>IF('中間シート（個人）'!D48="○","",'中間シート（個人）'!H48)</f>
      </c>
      <c r="K46" s="18">
        <f>IF('中間シート（個人）'!D48="○","",'個人種目'!$L$1)</f>
      </c>
      <c r="L46" s="18">
        <f>IF('中間シート（個人）'!D48="○","",ASC('申込書_コナミ'!$S$9))</f>
      </c>
      <c r="M46" s="18">
        <f>IF('中間シート（個人）'!D48="○","",'申込書_コナミ'!$E$8)</f>
      </c>
      <c r="Q46" s="18">
        <f>IF('中間シート（個人）'!D48="○","",4)</f>
      </c>
      <c r="R46" s="18">
        <f>IF(ISERROR(VLOOKUP($D46&amp;"@1",'中間シート（個人）'!$F$6:$O$100,4,FALSE)&amp;VLOOKUP($D46&amp;"@1",'中間シート（個人）'!$F$6:$O$100,5,FALSE)),"",VLOOKUP($D46&amp;"@1",'中間シート（個人）'!$F$6:$O$100,4,FALSE)&amp;VLOOKUP($D46&amp;"@1",'中間シート（個人）'!$F$6:$O$100,5,FALSE))</f>
      </c>
      <c r="S46" s="18">
        <f>IF(ISERROR(VLOOKUP($D46&amp;"@1",'中間シート（個人）'!$F$6:$O$100,6,FALSE)&amp;VLOOKUP($D46&amp;"@1",'中間シート（個人）'!$F$6:$O$100,7,FALSE)&amp;"."&amp;VLOOKUP($D46&amp;"@1",'中間シート（個人）'!$F$6:$O$100,8,FALSE)),"",VLOOKUP($D46&amp;"@1",'中間シート（個人）'!$F$6:$O$100,6,FALSE)&amp;VLOOKUP($D46&amp;"@1",'中間シート（個人）'!$F$6:$O$100,7,FALSE)&amp;"."&amp;VLOOKUP($D46&amp;"@1",'中間シート（個人）'!$F$6:$O$100,8,FALSE))</f>
      </c>
      <c r="T46" s="18">
        <f>IF(ISERROR(VLOOKUP($D46&amp;"@2",'中間シート（個人）'!$F$6:$O$100,4,FALSE)&amp;VLOOKUP($D46&amp;"@2",'中間シート（個人）'!$F$6:$O$100,5,FALSE)),"",VLOOKUP($D46&amp;"@2",'中間シート（個人）'!$F$6:$O$100,4,FALSE)&amp;VLOOKUP($D46&amp;"@2",'中間シート（個人）'!$F$6:$O$100,5,FALSE))</f>
      </c>
      <c r="U46" s="18">
        <f>IF(ISERROR(VLOOKUP($D46&amp;"@2",'中間シート（個人）'!$F$6:$O$100,6,FALSE)&amp;VLOOKUP($D46&amp;"@2",'中間シート（個人）'!$F$6:$O$100,7,FALSE)&amp;"."&amp;VLOOKUP($D46&amp;"@2",'中間シート（個人）'!$F$6:$O$100,8,FALSE)),"",VLOOKUP($D46&amp;"@2",'中間シート（個人）'!$F$6:$O$100,6,FALSE)&amp;VLOOKUP($D46&amp;"@2",'中間シート（個人）'!$F$6:$O$100,7,FALSE)&amp;"."&amp;VLOOKUP($D46&amp;"@2",'中間シート（個人）'!$F$6:$O$100,8,FALSE))</f>
      </c>
      <c r="V46" s="18">
        <f>IF(ISERROR(VLOOKUP($D46&amp;"@3",'中間シート（個人）'!$F$6:$O$100,4,FALSE)&amp;VLOOKUP($D46&amp;"@3",'中間シート（個人）'!$F$6:$O$100,5,FALSE)),"",VLOOKUP($D46&amp;"@3",'中間シート（個人）'!$F$6:$O$100,4,FALSE)&amp;VLOOKUP($D46&amp;"@3",'中間シート（個人）'!$F$6:$O$100,5,FALSE))</f>
      </c>
      <c r="W46" s="18">
        <f>IF(ISERROR(VLOOKUP($D46&amp;"@3",'中間シート（個人）'!$F$6:$O$100,6,FALSE)&amp;VLOOKUP($D46&amp;"@3",'中間シート（個人）'!$F$6:$O$100,7,FALSE)&amp;"."&amp;VLOOKUP($D46&amp;"@3",'中間シート（個人）'!$F$6:$O$100,8,FALSE)),"",VLOOKUP($D46&amp;"@3",'中間シート（個人）'!$F$6:$O$100,6,FALSE)&amp;VLOOKUP($D46&amp;"@3",'中間シート（個人）'!$F$6:$O$100,7,FALSE)&amp;"."&amp;VLOOKUP($D46&amp;"@3",'中間シート（個人）'!$F$6:$O$100,8,FALSE))</f>
      </c>
      <c r="X46" s="18">
        <f>IF(ISERROR(VLOOKUP($D46&amp;"@4",'中間シート（個人）'!$F$6:$O$100,4,FALSE)&amp;VLOOKUP($D46&amp;"@4",'中間シート（個人）'!$F$6:$O$100,5,FALSE)),"",VLOOKUP($D46&amp;"@4",'中間シート（個人）'!$F$6:$O$100,4,FALSE)&amp;VLOOKUP($D46&amp;"@4",'中間シート（個人）'!$F$6:$O$100,5,FALSE))</f>
      </c>
      <c r="Y46" s="18">
        <f>IF(ISERROR(VLOOKUP($D46&amp;"@4",'中間シート（個人）'!$F$6:$O$100,6,FALSE)&amp;VLOOKUP($D46&amp;"@4",'中間シート（個人）'!$F$6:$O$100,7,FALSE)&amp;"."&amp;VLOOKUP($D46&amp;"@4",'中間シート（個人）'!$F$6:$O$100,8,FALSE)),"",VLOOKUP($D46&amp;"@4",'中間シート（個人）'!$F$6:$O$100,6,FALSE)&amp;VLOOKUP($D46&amp;"@4",'中間シート（個人）'!$F$6:$O$100,7,FALSE)&amp;"."&amp;VLOOKUP($D46&amp;"@4",'中間シート（個人）'!$F$6:$O$100,8,FALSE))</f>
      </c>
      <c r="Z46" s="18">
        <f>IF(ISERROR(VLOOKUP($D46&amp;"@5",'中間シート（個人）'!$F$6:$O$100,4,FALSE)&amp;VLOOKUP($D46&amp;"@5",'中間シート（個人）'!$F$6:$O$100,5,FALSE)),"",VLOOKUP($D46&amp;"@5",'中間シート（個人）'!$F$6:$O$100,4,FALSE)&amp;VLOOKUP($D46&amp;"@5",'中間シート（個人）'!$F$6:$O$100,5,FALSE))</f>
      </c>
      <c r="AA46" s="18">
        <f>IF(ISERROR(VLOOKUP($D46&amp;"@5",'中間シート（個人）'!$F$6:$O$100,6,FALSE)&amp;VLOOKUP($D46&amp;"@5",'中間シート（個人）'!$F$6:$O$100,7,FALSE)&amp;"."&amp;VLOOKUP($D46&amp;"@5",'中間シート（個人）'!$F$6:$O$100,8,FALSE)),"",VLOOKUP($D46&amp;"@5",'中間シート（個人）'!$F$6:$O$100,6,FALSE)&amp;VLOOKUP($D46&amp;"@5",'中間シート（個人）'!$F$6:$O$100,7,FALSE)&amp;"."&amp;VLOOKUP($D46&amp;"@5",'中間シート（個人）'!$F$6:$O$100,8,FALSE))</f>
      </c>
      <c r="AB46" s="18">
        <f>IF(ISERROR(VLOOKUP($D46&amp;"@6",'中間シート（個人）'!$F$6:$O$100,4,FALSE)&amp;VLOOKUP($D46&amp;"@6",'中間シート（個人）'!$F$6:$O$100,5,FALSE)),"",VLOOKUP($D46&amp;"@6",'中間シート（個人）'!$F$6:$O$100,4,FALSE)&amp;VLOOKUP($D46&amp;"@6",'中間シート（個人）'!$F$6:$O$100,5,FALSE))</f>
      </c>
      <c r="AC46" s="18">
        <f>IF(ISERROR(VLOOKUP($D46&amp;"@6",'中間シート（個人）'!$F$6:$O$100,6,FALSE)&amp;VLOOKUP($D46&amp;"@6",'中間シート（個人）'!$F$6:$O$100,7,FALSE)&amp;"."&amp;VLOOKUP($D46&amp;"@6",'中間シート（個人）'!$F$6:$O$100,8,FALSE)),"",VLOOKUP($D46&amp;"@6",'中間シート（個人）'!$F$6:$O$100,6,FALSE)&amp;VLOOKUP($D46&amp;"@6",'中間シート（個人）'!$F$6:$O$100,7,FALSE)&amp;"."&amp;VLOOKUP($D46&amp;"@6",'中間シート（個人）'!$F$6:$O$100,8,FALSE))</f>
      </c>
      <c r="AD46" s="18">
        <f>IF(ISERROR(VLOOKUP($D46&amp;"@7",'中間シート（個人）'!$F$6:$O$100,4,FALSE)&amp;VLOOKUP($D46&amp;"@7",'中間シート（個人）'!$F$6:$O$100,5,FALSE)),"",VLOOKUP($D46&amp;"@7",'中間シート（個人）'!$F$6:$O$100,4,FALSE)&amp;VLOOKUP($D46&amp;"@7",'中間シート（個人）'!$F$6:$O$100,5,FALSE))</f>
      </c>
      <c r="AE46" s="18">
        <f>IF(ISERROR(VLOOKUP($D46&amp;"@7",'中間シート（個人）'!$F$6:$O$100,6,FALSE)&amp;VLOOKUP($D46&amp;"@7",'中間シート（個人）'!$F$6:$O$100,7,FALSE)&amp;"."&amp;VLOOKUP($D46&amp;"@7",'中間シート（個人）'!$F$6:$O$100,8,FALSE)),"",VLOOKUP($D46&amp;"@7",'中間シート（個人）'!$F$6:$O$100,6,FALSE)&amp;VLOOKUP($D46&amp;"@7",'中間シート（個人）'!$F$6:$O$100,7,FALSE)&amp;"."&amp;VLOOKUP($D46&amp;"@7",'中間シート（個人）'!$F$6:$O$100,8,FALSE))</f>
      </c>
      <c r="AF46" s="18">
        <f>IF(ISERROR(VLOOKUP($D46&amp;"@8",'中間シート（個人）'!$F$6:$O$100,4,FALSE)&amp;VLOOKUP($D46&amp;"@8",'中間シート（個人）'!$F$6:$O$100,5,FALSE)),"",VLOOKUP($D46&amp;"@8",'中間シート（個人）'!$F$6:$O$100,4,FALSE)&amp;VLOOKUP($D46&amp;"@8",'中間シート（個人）'!$F$6:$O$100,5,FALSE))</f>
      </c>
      <c r="AG46" s="18">
        <f>IF(ISERROR(VLOOKUP($D46&amp;"@8",'中間シート（個人）'!$F$6:$O$100,6,FALSE)&amp;VLOOKUP($D46&amp;"@8",'中間シート（個人）'!$F$6:$O$100,7,FALSE)&amp;"."&amp;VLOOKUP($D46&amp;"@8",'中間シート（個人）'!$F$6:$O$100,8,FALSE)),"",VLOOKUP($D46&amp;"@8",'中間シート（個人）'!$F$6:$O$100,6,FALSE)&amp;VLOOKUP($D46&amp;"@8",'中間シート（個人）'!$F$6:$O$100,7,FALSE)&amp;"."&amp;VLOOKUP($D46&amp;"@8",'中間シート（個人）'!$F$6:$O$100,8,FALSE))</f>
      </c>
      <c r="AH46" s="18">
        <f>IF(ISERROR(VLOOKUP($D46&amp;"@9",'中間シート（個人）'!$F$6:$O$100,4,FALSE)&amp;VLOOKUP($D46&amp;"@9",'中間シート（個人）'!$F$6:$O$100,5,FALSE)),"",VLOOKUP($D46&amp;"@9",'中間シート（個人）'!$F$6:$O$100,4,FALSE)&amp;VLOOKUP($D46&amp;"@9",'中間シート（個人）'!$F$6:$O$100,5,FALSE))</f>
      </c>
      <c r="AI46" s="18">
        <f>IF(ISERROR(VLOOKUP($D46&amp;"@9",'中間シート（個人）'!$F$6:$O$100,6,FALSE)&amp;VLOOKUP($D46&amp;"@9",'中間シート（個人）'!$F$6:$O$100,7,FALSE)&amp;"."&amp;VLOOKUP($D46&amp;"@9",'中間シート（個人）'!$F$6:$O$100,8,FALSE)),"",VLOOKUP($D46&amp;"@9",'中間シート（個人）'!$F$6:$O$100,6,FALSE)&amp;VLOOKUP($D46&amp;"@9",'中間シート（個人）'!$F$6:$O$100,7,FALSE)&amp;"."&amp;VLOOKUP($D46&amp;"@9",'中間シート（個人）'!$F$6:$O$100,8,FALSE))</f>
      </c>
      <c r="AJ46" s="18">
        <f>IF(ISERROR(VLOOKUP($D46&amp;"@10",'中間シート（個人）'!$F$6:$O$100,4,FALSE)&amp;VLOOKUP($D46&amp;"@10",'中間シート（個人）'!$F$6:$O$100,5,FALSE)),"",VLOOKUP($D46&amp;"@10",'中間シート（個人）'!$F$6:$O$100,4,FALSE)&amp;VLOOKUP($D46&amp;"@10",'中間シート（個人）'!$F$6:$O$100,5,FALSE))</f>
      </c>
      <c r="AK46" s="18">
        <f>IF(ISERROR(VLOOKUP($D46&amp;"@10",'中間シート（個人）'!$F$6:$O$100,6,FALSE)&amp;VLOOKUP($D46&amp;"@10",'中間シート（個人）'!$F$6:$O$100,7,FALSE)&amp;"."&amp;VLOOKUP($D46&amp;"@10",'中間シート（個人）'!$F$6:$O$100,8,FALSE)),"",VLOOKUP($D46&amp;"@10",'中間シート（個人）'!$F$6:$O$100,6,FALSE)&amp;VLOOKUP($D46&amp;"@10",'中間シート（個人）'!$F$6:$O$100,7,FALSE)&amp;"."&amp;VLOOKUP($D46&amp;"@10",'中間シート（個人）'!$F$6:$O$100,8,FALSE))</f>
      </c>
    </row>
    <row r="47" spans="3:37" ht="13.5">
      <c r="C47" s="18">
        <f>IF('中間シート（個人）'!D49="○","",VLOOKUP('個人種目'!F49,'コード一覧'!$A$2:$B$3,2,FALSE))</f>
      </c>
      <c r="D47" s="18">
        <f>IF('中間シート（個人）'!D49="○","",'中間シート（個人）'!C49)</f>
      </c>
      <c r="E47" s="18">
        <f>IF('中間シート（個人）'!D49="○","",ASC('個人種目'!D49&amp;" "&amp;'個人種目'!E49))</f>
      </c>
      <c r="F47" s="18">
        <f>IF('中間シート（個人）'!D49="○","",'個人種目'!G49&amp;IF(LEN('個人種目'!H49)=1,"0"&amp;'個人種目'!H49,'個人種目'!H49)&amp;IF(LEN('個人種目'!I49)=1,"0"&amp;'個人種目'!I49,'個人種目'!I49))</f>
      </c>
      <c r="G47" s="19">
        <f>IF('中間シート（個人）'!D49="○","",VLOOKUP('個人種目'!$J49,'コード一覧'!$C$3:$D$6,2,FALSE))</f>
      </c>
      <c r="H47" s="18">
        <f>IF('中間シート（個人）'!D49="○","",IF('個人種目'!$J49="一般",0,'個人種目'!$K49))</f>
      </c>
      <c r="I47" s="18">
        <f>IF('中間シート（個人）'!D49="○","",'中間シート（個人）'!H49)</f>
      </c>
      <c r="K47" s="18">
        <f>IF('中間シート（個人）'!D49="○","",'個人種目'!$L$1)</f>
      </c>
      <c r="L47" s="18">
        <f>IF('中間シート（個人）'!D49="○","",ASC('申込書_コナミ'!$S$9))</f>
      </c>
      <c r="M47" s="18">
        <f>IF('中間シート（個人）'!D49="○","",'申込書_コナミ'!$E$8)</f>
      </c>
      <c r="Q47" s="18">
        <f>IF('中間シート（個人）'!D49="○","",4)</f>
      </c>
      <c r="R47" s="18">
        <f>IF(ISERROR(VLOOKUP($D47&amp;"@1",'中間シート（個人）'!$F$6:$O$100,4,FALSE)&amp;VLOOKUP($D47&amp;"@1",'中間シート（個人）'!$F$6:$O$100,5,FALSE)),"",VLOOKUP($D47&amp;"@1",'中間シート（個人）'!$F$6:$O$100,4,FALSE)&amp;VLOOKUP($D47&amp;"@1",'中間シート（個人）'!$F$6:$O$100,5,FALSE))</f>
      </c>
      <c r="S47" s="18">
        <f>IF(ISERROR(VLOOKUP($D47&amp;"@1",'中間シート（個人）'!$F$6:$O$100,6,FALSE)&amp;VLOOKUP($D47&amp;"@1",'中間シート（個人）'!$F$6:$O$100,7,FALSE)&amp;"."&amp;VLOOKUP($D47&amp;"@1",'中間シート（個人）'!$F$6:$O$100,8,FALSE)),"",VLOOKUP($D47&amp;"@1",'中間シート（個人）'!$F$6:$O$100,6,FALSE)&amp;VLOOKUP($D47&amp;"@1",'中間シート（個人）'!$F$6:$O$100,7,FALSE)&amp;"."&amp;VLOOKUP($D47&amp;"@1",'中間シート（個人）'!$F$6:$O$100,8,FALSE))</f>
      </c>
      <c r="T47" s="18">
        <f>IF(ISERROR(VLOOKUP($D47&amp;"@2",'中間シート（個人）'!$F$6:$O$100,4,FALSE)&amp;VLOOKUP($D47&amp;"@2",'中間シート（個人）'!$F$6:$O$100,5,FALSE)),"",VLOOKUP($D47&amp;"@2",'中間シート（個人）'!$F$6:$O$100,4,FALSE)&amp;VLOOKUP($D47&amp;"@2",'中間シート（個人）'!$F$6:$O$100,5,FALSE))</f>
      </c>
      <c r="U47" s="18">
        <f>IF(ISERROR(VLOOKUP($D47&amp;"@2",'中間シート（個人）'!$F$6:$O$100,6,FALSE)&amp;VLOOKUP($D47&amp;"@2",'中間シート（個人）'!$F$6:$O$100,7,FALSE)&amp;"."&amp;VLOOKUP($D47&amp;"@2",'中間シート（個人）'!$F$6:$O$100,8,FALSE)),"",VLOOKUP($D47&amp;"@2",'中間シート（個人）'!$F$6:$O$100,6,FALSE)&amp;VLOOKUP($D47&amp;"@2",'中間シート（個人）'!$F$6:$O$100,7,FALSE)&amp;"."&amp;VLOOKUP($D47&amp;"@2",'中間シート（個人）'!$F$6:$O$100,8,FALSE))</f>
      </c>
      <c r="V47" s="18">
        <f>IF(ISERROR(VLOOKUP($D47&amp;"@3",'中間シート（個人）'!$F$6:$O$100,4,FALSE)&amp;VLOOKUP($D47&amp;"@3",'中間シート（個人）'!$F$6:$O$100,5,FALSE)),"",VLOOKUP($D47&amp;"@3",'中間シート（個人）'!$F$6:$O$100,4,FALSE)&amp;VLOOKUP($D47&amp;"@3",'中間シート（個人）'!$F$6:$O$100,5,FALSE))</f>
      </c>
      <c r="W47" s="18">
        <f>IF(ISERROR(VLOOKUP($D47&amp;"@3",'中間シート（個人）'!$F$6:$O$100,6,FALSE)&amp;VLOOKUP($D47&amp;"@3",'中間シート（個人）'!$F$6:$O$100,7,FALSE)&amp;"."&amp;VLOOKUP($D47&amp;"@3",'中間シート（個人）'!$F$6:$O$100,8,FALSE)),"",VLOOKUP($D47&amp;"@3",'中間シート（個人）'!$F$6:$O$100,6,FALSE)&amp;VLOOKUP($D47&amp;"@3",'中間シート（個人）'!$F$6:$O$100,7,FALSE)&amp;"."&amp;VLOOKUP($D47&amp;"@3",'中間シート（個人）'!$F$6:$O$100,8,FALSE))</f>
      </c>
      <c r="X47" s="18">
        <f>IF(ISERROR(VLOOKUP($D47&amp;"@4",'中間シート（個人）'!$F$6:$O$100,4,FALSE)&amp;VLOOKUP($D47&amp;"@4",'中間シート（個人）'!$F$6:$O$100,5,FALSE)),"",VLOOKUP($D47&amp;"@4",'中間シート（個人）'!$F$6:$O$100,4,FALSE)&amp;VLOOKUP($D47&amp;"@4",'中間シート（個人）'!$F$6:$O$100,5,FALSE))</f>
      </c>
      <c r="Y47" s="18">
        <f>IF(ISERROR(VLOOKUP($D47&amp;"@4",'中間シート（個人）'!$F$6:$O$100,6,FALSE)&amp;VLOOKUP($D47&amp;"@4",'中間シート（個人）'!$F$6:$O$100,7,FALSE)&amp;"."&amp;VLOOKUP($D47&amp;"@4",'中間シート（個人）'!$F$6:$O$100,8,FALSE)),"",VLOOKUP($D47&amp;"@4",'中間シート（個人）'!$F$6:$O$100,6,FALSE)&amp;VLOOKUP($D47&amp;"@4",'中間シート（個人）'!$F$6:$O$100,7,FALSE)&amp;"."&amp;VLOOKUP($D47&amp;"@4",'中間シート（個人）'!$F$6:$O$100,8,FALSE))</f>
      </c>
      <c r="Z47" s="18">
        <f>IF(ISERROR(VLOOKUP($D47&amp;"@5",'中間シート（個人）'!$F$6:$O$100,4,FALSE)&amp;VLOOKUP($D47&amp;"@5",'中間シート（個人）'!$F$6:$O$100,5,FALSE)),"",VLOOKUP($D47&amp;"@5",'中間シート（個人）'!$F$6:$O$100,4,FALSE)&amp;VLOOKUP($D47&amp;"@5",'中間シート（個人）'!$F$6:$O$100,5,FALSE))</f>
      </c>
      <c r="AA47" s="18">
        <f>IF(ISERROR(VLOOKUP($D47&amp;"@5",'中間シート（個人）'!$F$6:$O$100,6,FALSE)&amp;VLOOKUP($D47&amp;"@5",'中間シート（個人）'!$F$6:$O$100,7,FALSE)&amp;"."&amp;VLOOKUP($D47&amp;"@5",'中間シート（個人）'!$F$6:$O$100,8,FALSE)),"",VLOOKUP($D47&amp;"@5",'中間シート（個人）'!$F$6:$O$100,6,FALSE)&amp;VLOOKUP($D47&amp;"@5",'中間シート（個人）'!$F$6:$O$100,7,FALSE)&amp;"."&amp;VLOOKUP($D47&amp;"@5",'中間シート（個人）'!$F$6:$O$100,8,FALSE))</f>
      </c>
      <c r="AB47" s="18">
        <f>IF(ISERROR(VLOOKUP($D47&amp;"@6",'中間シート（個人）'!$F$6:$O$100,4,FALSE)&amp;VLOOKUP($D47&amp;"@6",'中間シート（個人）'!$F$6:$O$100,5,FALSE)),"",VLOOKUP($D47&amp;"@6",'中間シート（個人）'!$F$6:$O$100,4,FALSE)&amp;VLOOKUP($D47&amp;"@6",'中間シート（個人）'!$F$6:$O$100,5,FALSE))</f>
      </c>
      <c r="AC47" s="18">
        <f>IF(ISERROR(VLOOKUP($D47&amp;"@6",'中間シート（個人）'!$F$6:$O$100,6,FALSE)&amp;VLOOKUP($D47&amp;"@6",'中間シート（個人）'!$F$6:$O$100,7,FALSE)&amp;"."&amp;VLOOKUP($D47&amp;"@6",'中間シート（個人）'!$F$6:$O$100,8,FALSE)),"",VLOOKUP($D47&amp;"@6",'中間シート（個人）'!$F$6:$O$100,6,FALSE)&amp;VLOOKUP($D47&amp;"@6",'中間シート（個人）'!$F$6:$O$100,7,FALSE)&amp;"."&amp;VLOOKUP($D47&amp;"@6",'中間シート（個人）'!$F$6:$O$100,8,FALSE))</f>
      </c>
      <c r="AD47" s="18">
        <f>IF(ISERROR(VLOOKUP($D47&amp;"@7",'中間シート（個人）'!$F$6:$O$100,4,FALSE)&amp;VLOOKUP($D47&amp;"@7",'中間シート（個人）'!$F$6:$O$100,5,FALSE)),"",VLOOKUP($D47&amp;"@7",'中間シート（個人）'!$F$6:$O$100,4,FALSE)&amp;VLOOKUP($D47&amp;"@7",'中間シート（個人）'!$F$6:$O$100,5,FALSE))</f>
      </c>
      <c r="AE47" s="18">
        <f>IF(ISERROR(VLOOKUP($D47&amp;"@7",'中間シート（個人）'!$F$6:$O$100,6,FALSE)&amp;VLOOKUP($D47&amp;"@7",'中間シート（個人）'!$F$6:$O$100,7,FALSE)&amp;"."&amp;VLOOKUP($D47&amp;"@7",'中間シート（個人）'!$F$6:$O$100,8,FALSE)),"",VLOOKUP($D47&amp;"@7",'中間シート（個人）'!$F$6:$O$100,6,FALSE)&amp;VLOOKUP($D47&amp;"@7",'中間シート（個人）'!$F$6:$O$100,7,FALSE)&amp;"."&amp;VLOOKUP($D47&amp;"@7",'中間シート（個人）'!$F$6:$O$100,8,FALSE))</f>
      </c>
      <c r="AF47" s="18">
        <f>IF(ISERROR(VLOOKUP($D47&amp;"@8",'中間シート（個人）'!$F$6:$O$100,4,FALSE)&amp;VLOOKUP($D47&amp;"@8",'中間シート（個人）'!$F$6:$O$100,5,FALSE)),"",VLOOKUP($D47&amp;"@8",'中間シート（個人）'!$F$6:$O$100,4,FALSE)&amp;VLOOKUP($D47&amp;"@8",'中間シート（個人）'!$F$6:$O$100,5,FALSE))</f>
      </c>
      <c r="AG47" s="18">
        <f>IF(ISERROR(VLOOKUP($D47&amp;"@8",'中間シート（個人）'!$F$6:$O$100,6,FALSE)&amp;VLOOKUP($D47&amp;"@8",'中間シート（個人）'!$F$6:$O$100,7,FALSE)&amp;"."&amp;VLOOKUP($D47&amp;"@8",'中間シート（個人）'!$F$6:$O$100,8,FALSE)),"",VLOOKUP($D47&amp;"@8",'中間シート（個人）'!$F$6:$O$100,6,FALSE)&amp;VLOOKUP($D47&amp;"@8",'中間シート（個人）'!$F$6:$O$100,7,FALSE)&amp;"."&amp;VLOOKUP($D47&amp;"@8",'中間シート（個人）'!$F$6:$O$100,8,FALSE))</f>
      </c>
      <c r="AH47" s="18">
        <f>IF(ISERROR(VLOOKUP($D47&amp;"@9",'中間シート（個人）'!$F$6:$O$100,4,FALSE)&amp;VLOOKUP($D47&amp;"@9",'中間シート（個人）'!$F$6:$O$100,5,FALSE)),"",VLOOKUP($D47&amp;"@9",'中間シート（個人）'!$F$6:$O$100,4,FALSE)&amp;VLOOKUP($D47&amp;"@9",'中間シート（個人）'!$F$6:$O$100,5,FALSE))</f>
      </c>
      <c r="AI47" s="18">
        <f>IF(ISERROR(VLOOKUP($D47&amp;"@9",'中間シート（個人）'!$F$6:$O$100,6,FALSE)&amp;VLOOKUP($D47&amp;"@9",'中間シート（個人）'!$F$6:$O$100,7,FALSE)&amp;"."&amp;VLOOKUP($D47&amp;"@9",'中間シート（個人）'!$F$6:$O$100,8,FALSE)),"",VLOOKUP($D47&amp;"@9",'中間シート（個人）'!$F$6:$O$100,6,FALSE)&amp;VLOOKUP($D47&amp;"@9",'中間シート（個人）'!$F$6:$O$100,7,FALSE)&amp;"."&amp;VLOOKUP($D47&amp;"@9",'中間シート（個人）'!$F$6:$O$100,8,FALSE))</f>
      </c>
      <c r="AJ47" s="18">
        <f>IF(ISERROR(VLOOKUP($D47&amp;"@10",'中間シート（個人）'!$F$6:$O$100,4,FALSE)&amp;VLOOKUP($D47&amp;"@10",'中間シート（個人）'!$F$6:$O$100,5,FALSE)),"",VLOOKUP($D47&amp;"@10",'中間シート（個人）'!$F$6:$O$100,4,FALSE)&amp;VLOOKUP($D47&amp;"@10",'中間シート（個人）'!$F$6:$O$100,5,FALSE))</f>
      </c>
      <c r="AK47" s="18">
        <f>IF(ISERROR(VLOOKUP($D47&amp;"@10",'中間シート（個人）'!$F$6:$O$100,6,FALSE)&amp;VLOOKUP($D47&amp;"@10",'中間シート（個人）'!$F$6:$O$100,7,FALSE)&amp;"."&amp;VLOOKUP($D47&amp;"@10",'中間シート（個人）'!$F$6:$O$100,8,FALSE)),"",VLOOKUP($D47&amp;"@10",'中間シート（個人）'!$F$6:$O$100,6,FALSE)&amp;VLOOKUP($D47&amp;"@10",'中間シート（個人）'!$F$6:$O$100,7,FALSE)&amp;"."&amp;VLOOKUP($D47&amp;"@10",'中間シート（個人）'!$F$6:$O$100,8,FALSE))</f>
      </c>
    </row>
    <row r="48" spans="3:37" ht="13.5">
      <c r="C48" s="18">
        <f>IF('中間シート（個人）'!D50="○","",VLOOKUP('個人種目'!F50,'コード一覧'!$A$2:$B$3,2,FALSE))</f>
      </c>
      <c r="D48" s="18">
        <f>IF('中間シート（個人）'!D50="○","",'中間シート（個人）'!C50)</f>
      </c>
      <c r="E48" s="18">
        <f>IF('中間シート（個人）'!D50="○","",ASC('個人種目'!D50&amp;" "&amp;'個人種目'!E50))</f>
      </c>
      <c r="F48" s="18">
        <f>IF('中間シート（個人）'!D50="○","",'個人種目'!G50&amp;IF(LEN('個人種目'!H50)=1,"0"&amp;'個人種目'!H50,'個人種目'!H50)&amp;IF(LEN('個人種目'!I50)=1,"0"&amp;'個人種目'!I50,'個人種目'!I50))</f>
      </c>
      <c r="G48" s="19">
        <f>IF('中間シート（個人）'!D50="○","",VLOOKUP('個人種目'!$J50,'コード一覧'!$C$3:$D$6,2,FALSE))</f>
      </c>
      <c r="H48" s="18">
        <f>IF('中間シート（個人）'!D50="○","",IF('個人種目'!$J50="一般",0,'個人種目'!$K50))</f>
      </c>
      <c r="I48" s="18">
        <f>IF('中間シート（個人）'!D50="○","",'中間シート（個人）'!H50)</f>
      </c>
      <c r="K48" s="18">
        <f>IF('中間シート（個人）'!D50="○","",'個人種目'!$L$1)</f>
      </c>
      <c r="L48" s="18">
        <f>IF('中間シート（個人）'!D50="○","",ASC('申込書_コナミ'!$S$9))</f>
      </c>
      <c r="M48" s="18">
        <f>IF('中間シート（個人）'!D50="○","",'申込書_コナミ'!$E$8)</f>
      </c>
      <c r="Q48" s="18">
        <f>IF('中間シート（個人）'!D50="○","",4)</f>
      </c>
      <c r="R48" s="18">
        <f>IF(ISERROR(VLOOKUP($D48&amp;"@1",'中間シート（個人）'!$F$6:$O$100,4,FALSE)&amp;VLOOKUP($D48&amp;"@1",'中間シート（個人）'!$F$6:$O$100,5,FALSE)),"",VLOOKUP($D48&amp;"@1",'中間シート（個人）'!$F$6:$O$100,4,FALSE)&amp;VLOOKUP($D48&amp;"@1",'中間シート（個人）'!$F$6:$O$100,5,FALSE))</f>
      </c>
      <c r="S48" s="18">
        <f>IF(ISERROR(VLOOKUP($D48&amp;"@1",'中間シート（個人）'!$F$6:$O$100,6,FALSE)&amp;VLOOKUP($D48&amp;"@1",'中間シート（個人）'!$F$6:$O$100,7,FALSE)&amp;"."&amp;VLOOKUP($D48&amp;"@1",'中間シート（個人）'!$F$6:$O$100,8,FALSE)),"",VLOOKUP($D48&amp;"@1",'中間シート（個人）'!$F$6:$O$100,6,FALSE)&amp;VLOOKUP($D48&amp;"@1",'中間シート（個人）'!$F$6:$O$100,7,FALSE)&amp;"."&amp;VLOOKUP($D48&amp;"@1",'中間シート（個人）'!$F$6:$O$100,8,FALSE))</f>
      </c>
      <c r="T48" s="18">
        <f>IF(ISERROR(VLOOKUP($D48&amp;"@2",'中間シート（個人）'!$F$6:$O$100,4,FALSE)&amp;VLOOKUP($D48&amp;"@2",'中間シート（個人）'!$F$6:$O$100,5,FALSE)),"",VLOOKUP($D48&amp;"@2",'中間シート（個人）'!$F$6:$O$100,4,FALSE)&amp;VLOOKUP($D48&amp;"@2",'中間シート（個人）'!$F$6:$O$100,5,FALSE))</f>
      </c>
      <c r="U48" s="18">
        <f>IF(ISERROR(VLOOKUP($D48&amp;"@2",'中間シート（個人）'!$F$6:$O$100,6,FALSE)&amp;VLOOKUP($D48&amp;"@2",'中間シート（個人）'!$F$6:$O$100,7,FALSE)&amp;"."&amp;VLOOKUP($D48&amp;"@2",'中間シート（個人）'!$F$6:$O$100,8,FALSE)),"",VLOOKUP($D48&amp;"@2",'中間シート（個人）'!$F$6:$O$100,6,FALSE)&amp;VLOOKUP($D48&amp;"@2",'中間シート（個人）'!$F$6:$O$100,7,FALSE)&amp;"."&amp;VLOOKUP($D48&amp;"@2",'中間シート（個人）'!$F$6:$O$100,8,FALSE))</f>
      </c>
      <c r="V48" s="18">
        <f>IF(ISERROR(VLOOKUP($D48&amp;"@3",'中間シート（個人）'!$F$6:$O$100,4,FALSE)&amp;VLOOKUP($D48&amp;"@3",'中間シート（個人）'!$F$6:$O$100,5,FALSE)),"",VLOOKUP($D48&amp;"@3",'中間シート（個人）'!$F$6:$O$100,4,FALSE)&amp;VLOOKUP($D48&amp;"@3",'中間シート（個人）'!$F$6:$O$100,5,FALSE))</f>
      </c>
      <c r="W48" s="18">
        <f>IF(ISERROR(VLOOKUP($D48&amp;"@3",'中間シート（個人）'!$F$6:$O$100,6,FALSE)&amp;VLOOKUP($D48&amp;"@3",'中間シート（個人）'!$F$6:$O$100,7,FALSE)&amp;"."&amp;VLOOKUP($D48&amp;"@3",'中間シート（個人）'!$F$6:$O$100,8,FALSE)),"",VLOOKUP($D48&amp;"@3",'中間シート（個人）'!$F$6:$O$100,6,FALSE)&amp;VLOOKUP($D48&amp;"@3",'中間シート（個人）'!$F$6:$O$100,7,FALSE)&amp;"."&amp;VLOOKUP($D48&amp;"@3",'中間シート（個人）'!$F$6:$O$100,8,FALSE))</f>
      </c>
      <c r="X48" s="18">
        <f>IF(ISERROR(VLOOKUP($D48&amp;"@4",'中間シート（個人）'!$F$6:$O$100,4,FALSE)&amp;VLOOKUP($D48&amp;"@4",'中間シート（個人）'!$F$6:$O$100,5,FALSE)),"",VLOOKUP($D48&amp;"@4",'中間シート（個人）'!$F$6:$O$100,4,FALSE)&amp;VLOOKUP($D48&amp;"@4",'中間シート（個人）'!$F$6:$O$100,5,FALSE))</f>
      </c>
      <c r="Y48" s="18">
        <f>IF(ISERROR(VLOOKUP($D48&amp;"@4",'中間シート（個人）'!$F$6:$O$100,6,FALSE)&amp;VLOOKUP($D48&amp;"@4",'中間シート（個人）'!$F$6:$O$100,7,FALSE)&amp;"."&amp;VLOOKUP($D48&amp;"@4",'中間シート（個人）'!$F$6:$O$100,8,FALSE)),"",VLOOKUP($D48&amp;"@4",'中間シート（個人）'!$F$6:$O$100,6,FALSE)&amp;VLOOKUP($D48&amp;"@4",'中間シート（個人）'!$F$6:$O$100,7,FALSE)&amp;"."&amp;VLOOKUP($D48&amp;"@4",'中間シート（個人）'!$F$6:$O$100,8,FALSE))</f>
      </c>
      <c r="Z48" s="18">
        <f>IF(ISERROR(VLOOKUP($D48&amp;"@5",'中間シート（個人）'!$F$6:$O$100,4,FALSE)&amp;VLOOKUP($D48&amp;"@5",'中間シート（個人）'!$F$6:$O$100,5,FALSE)),"",VLOOKUP($D48&amp;"@5",'中間シート（個人）'!$F$6:$O$100,4,FALSE)&amp;VLOOKUP($D48&amp;"@5",'中間シート（個人）'!$F$6:$O$100,5,FALSE))</f>
      </c>
      <c r="AA48" s="18">
        <f>IF(ISERROR(VLOOKUP($D48&amp;"@5",'中間シート（個人）'!$F$6:$O$100,6,FALSE)&amp;VLOOKUP($D48&amp;"@5",'中間シート（個人）'!$F$6:$O$100,7,FALSE)&amp;"."&amp;VLOOKUP($D48&amp;"@5",'中間シート（個人）'!$F$6:$O$100,8,FALSE)),"",VLOOKUP($D48&amp;"@5",'中間シート（個人）'!$F$6:$O$100,6,FALSE)&amp;VLOOKUP($D48&amp;"@5",'中間シート（個人）'!$F$6:$O$100,7,FALSE)&amp;"."&amp;VLOOKUP($D48&amp;"@5",'中間シート（個人）'!$F$6:$O$100,8,FALSE))</f>
      </c>
      <c r="AB48" s="18">
        <f>IF(ISERROR(VLOOKUP($D48&amp;"@6",'中間シート（個人）'!$F$6:$O$100,4,FALSE)&amp;VLOOKUP($D48&amp;"@6",'中間シート（個人）'!$F$6:$O$100,5,FALSE)),"",VLOOKUP($D48&amp;"@6",'中間シート（個人）'!$F$6:$O$100,4,FALSE)&amp;VLOOKUP($D48&amp;"@6",'中間シート（個人）'!$F$6:$O$100,5,FALSE))</f>
      </c>
      <c r="AC48" s="18">
        <f>IF(ISERROR(VLOOKUP($D48&amp;"@6",'中間シート（個人）'!$F$6:$O$100,6,FALSE)&amp;VLOOKUP($D48&amp;"@6",'中間シート（個人）'!$F$6:$O$100,7,FALSE)&amp;"."&amp;VLOOKUP($D48&amp;"@6",'中間シート（個人）'!$F$6:$O$100,8,FALSE)),"",VLOOKUP($D48&amp;"@6",'中間シート（個人）'!$F$6:$O$100,6,FALSE)&amp;VLOOKUP($D48&amp;"@6",'中間シート（個人）'!$F$6:$O$100,7,FALSE)&amp;"."&amp;VLOOKUP($D48&amp;"@6",'中間シート（個人）'!$F$6:$O$100,8,FALSE))</f>
      </c>
      <c r="AD48" s="18">
        <f>IF(ISERROR(VLOOKUP($D48&amp;"@7",'中間シート（個人）'!$F$6:$O$100,4,FALSE)&amp;VLOOKUP($D48&amp;"@7",'中間シート（個人）'!$F$6:$O$100,5,FALSE)),"",VLOOKUP($D48&amp;"@7",'中間シート（個人）'!$F$6:$O$100,4,FALSE)&amp;VLOOKUP($D48&amp;"@7",'中間シート（個人）'!$F$6:$O$100,5,FALSE))</f>
      </c>
      <c r="AE48" s="18">
        <f>IF(ISERROR(VLOOKUP($D48&amp;"@7",'中間シート（個人）'!$F$6:$O$100,6,FALSE)&amp;VLOOKUP($D48&amp;"@7",'中間シート（個人）'!$F$6:$O$100,7,FALSE)&amp;"."&amp;VLOOKUP($D48&amp;"@7",'中間シート（個人）'!$F$6:$O$100,8,FALSE)),"",VLOOKUP($D48&amp;"@7",'中間シート（個人）'!$F$6:$O$100,6,FALSE)&amp;VLOOKUP($D48&amp;"@7",'中間シート（個人）'!$F$6:$O$100,7,FALSE)&amp;"."&amp;VLOOKUP($D48&amp;"@7",'中間シート（個人）'!$F$6:$O$100,8,FALSE))</f>
      </c>
      <c r="AF48" s="18">
        <f>IF(ISERROR(VLOOKUP($D48&amp;"@8",'中間シート（個人）'!$F$6:$O$100,4,FALSE)&amp;VLOOKUP($D48&amp;"@8",'中間シート（個人）'!$F$6:$O$100,5,FALSE)),"",VLOOKUP($D48&amp;"@8",'中間シート（個人）'!$F$6:$O$100,4,FALSE)&amp;VLOOKUP($D48&amp;"@8",'中間シート（個人）'!$F$6:$O$100,5,FALSE))</f>
      </c>
      <c r="AG48" s="18">
        <f>IF(ISERROR(VLOOKUP($D48&amp;"@8",'中間シート（個人）'!$F$6:$O$100,6,FALSE)&amp;VLOOKUP($D48&amp;"@8",'中間シート（個人）'!$F$6:$O$100,7,FALSE)&amp;"."&amp;VLOOKUP($D48&amp;"@8",'中間シート（個人）'!$F$6:$O$100,8,FALSE)),"",VLOOKUP($D48&amp;"@8",'中間シート（個人）'!$F$6:$O$100,6,FALSE)&amp;VLOOKUP($D48&amp;"@8",'中間シート（個人）'!$F$6:$O$100,7,FALSE)&amp;"."&amp;VLOOKUP($D48&amp;"@8",'中間シート（個人）'!$F$6:$O$100,8,FALSE))</f>
      </c>
      <c r="AH48" s="18">
        <f>IF(ISERROR(VLOOKUP($D48&amp;"@9",'中間シート（個人）'!$F$6:$O$100,4,FALSE)&amp;VLOOKUP($D48&amp;"@9",'中間シート（個人）'!$F$6:$O$100,5,FALSE)),"",VLOOKUP($D48&amp;"@9",'中間シート（個人）'!$F$6:$O$100,4,FALSE)&amp;VLOOKUP($D48&amp;"@9",'中間シート（個人）'!$F$6:$O$100,5,FALSE))</f>
      </c>
      <c r="AI48" s="18">
        <f>IF(ISERROR(VLOOKUP($D48&amp;"@9",'中間シート（個人）'!$F$6:$O$100,6,FALSE)&amp;VLOOKUP($D48&amp;"@9",'中間シート（個人）'!$F$6:$O$100,7,FALSE)&amp;"."&amp;VLOOKUP($D48&amp;"@9",'中間シート（個人）'!$F$6:$O$100,8,FALSE)),"",VLOOKUP($D48&amp;"@9",'中間シート（個人）'!$F$6:$O$100,6,FALSE)&amp;VLOOKUP($D48&amp;"@9",'中間シート（個人）'!$F$6:$O$100,7,FALSE)&amp;"."&amp;VLOOKUP($D48&amp;"@9",'中間シート（個人）'!$F$6:$O$100,8,FALSE))</f>
      </c>
      <c r="AJ48" s="18">
        <f>IF(ISERROR(VLOOKUP($D48&amp;"@10",'中間シート（個人）'!$F$6:$O$100,4,FALSE)&amp;VLOOKUP($D48&amp;"@10",'中間シート（個人）'!$F$6:$O$100,5,FALSE)),"",VLOOKUP($D48&amp;"@10",'中間シート（個人）'!$F$6:$O$100,4,FALSE)&amp;VLOOKUP($D48&amp;"@10",'中間シート（個人）'!$F$6:$O$100,5,FALSE))</f>
      </c>
      <c r="AK48" s="18">
        <f>IF(ISERROR(VLOOKUP($D48&amp;"@10",'中間シート（個人）'!$F$6:$O$100,6,FALSE)&amp;VLOOKUP($D48&amp;"@10",'中間シート（個人）'!$F$6:$O$100,7,FALSE)&amp;"."&amp;VLOOKUP($D48&amp;"@10",'中間シート（個人）'!$F$6:$O$100,8,FALSE)),"",VLOOKUP($D48&amp;"@10",'中間シート（個人）'!$F$6:$O$100,6,FALSE)&amp;VLOOKUP($D48&amp;"@10",'中間シート（個人）'!$F$6:$O$100,7,FALSE)&amp;"."&amp;VLOOKUP($D48&amp;"@10",'中間シート（個人）'!$F$6:$O$100,8,FALSE))</f>
      </c>
    </row>
    <row r="49" spans="3:37" ht="13.5">
      <c r="C49" s="18">
        <f>IF('中間シート（個人）'!D51="○","",VLOOKUP('個人種目'!F51,'コード一覧'!$A$2:$B$3,2,FALSE))</f>
      </c>
      <c r="D49" s="18">
        <f>IF('中間シート（個人）'!D51="○","",'中間シート（個人）'!C51)</f>
      </c>
      <c r="E49" s="18">
        <f>IF('中間シート（個人）'!D51="○","",ASC('個人種目'!D51&amp;" "&amp;'個人種目'!E51))</f>
      </c>
      <c r="F49" s="18">
        <f>IF('中間シート（個人）'!D51="○","",'個人種目'!G51&amp;IF(LEN('個人種目'!H51)=1,"0"&amp;'個人種目'!H51,'個人種目'!H51)&amp;IF(LEN('個人種目'!I51)=1,"0"&amp;'個人種目'!I51,'個人種目'!I51))</f>
      </c>
      <c r="G49" s="19">
        <f>IF('中間シート（個人）'!D51="○","",VLOOKUP('個人種目'!$J51,'コード一覧'!$C$3:$D$6,2,FALSE))</f>
      </c>
      <c r="H49" s="18">
        <f>IF('中間シート（個人）'!D51="○","",IF('個人種目'!$J51="一般",0,'個人種目'!$K51))</f>
      </c>
      <c r="I49" s="18">
        <f>IF('中間シート（個人）'!D51="○","",'中間シート（個人）'!H51)</f>
      </c>
      <c r="K49" s="18">
        <f>IF('中間シート（個人）'!D51="○","",'個人種目'!$L$1)</f>
      </c>
      <c r="L49" s="18">
        <f>IF('中間シート（個人）'!D51="○","",ASC('申込書_コナミ'!$S$9))</f>
      </c>
      <c r="M49" s="18">
        <f>IF('中間シート（個人）'!D51="○","",'申込書_コナミ'!$E$8)</f>
      </c>
      <c r="Q49" s="18">
        <f>IF('中間シート（個人）'!D51="○","",4)</f>
      </c>
      <c r="R49" s="18">
        <f>IF(ISERROR(VLOOKUP($D49&amp;"@1",'中間シート（個人）'!$F$6:$O$100,4,FALSE)&amp;VLOOKUP($D49&amp;"@1",'中間シート（個人）'!$F$6:$O$100,5,FALSE)),"",VLOOKUP($D49&amp;"@1",'中間シート（個人）'!$F$6:$O$100,4,FALSE)&amp;VLOOKUP($D49&amp;"@1",'中間シート（個人）'!$F$6:$O$100,5,FALSE))</f>
      </c>
      <c r="S49" s="18">
        <f>IF(ISERROR(VLOOKUP($D49&amp;"@1",'中間シート（個人）'!$F$6:$O$100,6,FALSE)&amp;VLOOKUP($D49&amp;"@1",'中間シート（個人）'!$F$6:$O$100,7,FALSE)&amp;"."&amp;VLOOKUP($D49&amp;"@1",'中間シート（個人）'!$F$6:$O$100,8,FALSE)),"",VLOOKUP($D49&amp;"@1",'中間シート（個人）'!$F$6:$O$100,6,FALSE)&amp;VLOOKUP($D49&amp;"@1",'中間シート（個人）'!$F$6:$O$100,7,FALSE)&amp;"."&amp;VLOOKUP($D49&amp;"@1",'中間シート（個人）'!$F$6:$O$100,8,FALSE))</f>
      </c>
      <c r="T49" s="18">
        <f>IF(ISERROR(VLOOKUP($D49&amp;"@2",'中間シート（個人）'!$F$6:$O$100,4,FALSE)&amp;VLOOKUP($D49&amp;"@2",'中間シート（個人）'!$F$6:$O$100,5,FALSE)),"",VLOOKUP($D49&amp;"@2",'中間シート（個人）'!$F$6:$O$100,4,FALSE)&amp;VLOOKUP($D49&amp;"@2",'中間シート（個人）'!$F$6:$O$100,5,FALSE))</f>
      </c>
      <c r="U49" s="18">
        <f>IF(ISERROR(VLOOKUP($D49&amp;"@2",'中間シート（個人）'!$F$6:$O$100,6,FALSE)&amp;VLOOKUP($D49&amp;"@2",'中間シート（個人）'!$F$6:$O$100,7,FALSE)&amp;"."&amp;VLOOKUP($D49&amp;"@2",'中間シート（個人）'!$F$6:$O$100,8,FALSE)),"",VLOOKUP($D49&amp;"@2",'中間シート（個人）'!$F$6:$O$100,6,FALSE)&amp;VLOOKUP($D49&amp;"@2",'中間シート（個人）'!$F$6:$O$100,7,FALSE)&amp;"."&amp;VLOOKUP($D49&amp;"@2",'中間シート（個人）'!$F$6:$O$100,8,FALSE))</f>
      </c>
      <c r="V49" s="18">
        <f>IF(ISERROR(VLOOKUP($D49&amp;"@3",'中間シート（個人）'!$F$6:$O$100,4,FALSE)&amp;VLOOKUP($D49&amp;"@3",'中間シート（個人）'!$F$6:$O$100,5,FALSE)),"",VLOOKUP($D49&amp;"@3",'中間シート（個人）'!$F$6:$O$100,4,FALSE)&amp;VLOOKUP($D49&amp;"@3",'中間シート（個人）'!$F$6:$O$100,5,FALSE))</f>
      </c>
      <c r="W49" s="18">
        <f>IF(ISERROR(VLOOKUP($D49&amp;"@3",'中間シート（個人）'!$F$6:$O$100,6,FALSE)&amp;VLOOKUP($D49&amp;"@3",'中間シート（個人）'!$F$6:$O$100,7,FALSE)&amp;"."&amp;VLOOKUP($D49&amp;"@3",'中間シート（個人）'!$F$6:$O$100,8,FALSE)),"",VLOOKUP($D49&amp;"@3",'中間シート（個人）'!$F$6:$O$100,6,FALSE)&amp;VLOOKUP($D49&amp;"@3",'中間シート（個人）'!$F$6:$O$100,7,FALSE)&amp;"."&amp;VLOOKUP($D49&amp;"@3",'中間シート（個人）'!$F$6:$O$100,8,FALSE))</f>
      </c>
      <c r="X49" s="18">
        <f>IF(ISERROR(VLOOKUP($D49&amp;"@4",'中間シート（個人）'!$F$6:$O$100,4,FALSE)&amp;VLOOKUP($D49&amp;"@4",'中間シート（個人）'!$F$6:$O$100,5,FALSE)),"",VLOOKUP($D49&amp;"@4",'中間シート（個人）'!$F$6:$O$100,4,FALSE)&amp;VLOOKUP($D49&amp;"@4",'中間シート（個人）'!$F$6:$O$100,5,FALSE))</f>
      </c>
      <c r="Y49" s="18">
        <f>IF(ISERROR(VLOOKUP($D49&amp;"@4",'中間シート（個人）'!$F$6:$O$100,6,FALSE)&amp;VLOOKUP($D49&amp;"@4",'中間シート（個人）'!$F$6:$O$100,7,FALSE)&amp;"."&amp;VLOOKUP($D49&amp;"@4",'中間シート（個人）'!$F$6:$O$100,8,FALSE)),"",VLOOKUP($D49&amp;"@4",'中間シート（個人）'!$F$6:$O$100,6,FALSE)&amp;VLOOKUP($D49&amp;"@4",'中間シート（個人）'!$F$6:$O$100,7,FALSE)&amp;"."&amp;VLOOKUP($D49&amp;"@4",'中間シート（個人）'!$F$6:$O$100,8,FALSE))</f>
      </c>
      <c r="Z49" s="18">
        <f>IF(ISERROR(VLOOKUP($D49&amp;"@5",'中間シート（個人）'!$F$6:$O$100,4,FALSE)&amp;VLOOKUP($D49&amp;"@5",'中間シート（個人）'!$F$6:$O$100,5,FALSE)),"",VLOOKUP($D49&amp;"@5",'中間シート（個人）'!$F$6:$O$100,4,FALSE)&amp;VLOOKUP($D49&amp;"@5",'中間シート（個人）'!$F$6:$O$100,5,FALSE))</f>
      </c>
      <c r="AA49" s="18">
        <f>IF(ISERROR(VLOOKUP($D49&amp;"@5",'中間シート（個人）'!$F$6:$O$100,6,FALSE)&amp;VLOOKUP($D49&amp;"@5",'中間シート（個人）'!$F$6:$O$100,7,FALSE)&amp;"."&amp;VLOOKUP($D49&amp;"@5",'中間シート（個人）'!$F$6:$O$100,8,FALSE)),"",VLOOKUP($D49&amp;"@5",'中間シート（個人）'!$F$6:$O$100,6,FALSE)&amp;VLOOKUP($D49&amp;"@5",'中間シート（個人）'!$F$6:$O$100,7,FALSE)&amp;"."&amp;VLOOKUP($D49&amp;"@5",'中間シート（個人）'!$F$6:$O$100,8,FALSE))</f>
      </c>
      <c r="AB49" s="18">
        <f>IF(ISERROR(VLOOKUP($D49&amp;"@6",'中間シート（個人）'!$F$6:$O$100,4,FALSE)&amp;VLOOKUP($D49&amp;"@6",'中間シート（個人）'!$F$6:$O$100,5,FALSE)),"",VLOOKUP($D49&amp;"@6",'中間シート（個人）'!$F$6:$O$100,4,FALSE)&amp;VLOOKUP($D49&amp;"@6",'中間シート（個人）'!$F$6:$O$100,5,FALSE))</f>
      </c>
      <c r="AC49" s="18">
        <f>IF(ISERROR(VLOOKUP($D49&amp;"@6",'中間シート（個人）'!$F$6:$O$100,6,FALSE)&amp;VLOOKUP($D49&amp;"@6",'中間シート（個人）'!$F$6:$O$100,7,FALSE)&amp;"."&amp;VLOOKUP($D49&amp;"@6",'中間シート（個人）'!$F$6:$O$100,8,FALSE)),"",VLOOKUP($D49&amp;"@6",'中間シート（個人）'!$F$6:$O$100,6,FALSE)&amp;VLOOKUP($D49&amp;"@6",'中間シート（個人）'!$F$6:$O$100,7,FALSE)&amp;"."&amp;VLOOKUP($D49&amp;"@6",'中間シート（個人）'!$F$6:$O$100,8,FALSE))</f>
      </c>
      <c r="AD49" s="18">
        <f>IF(ISERROR(VLOOKUP($D49&amp;"@7",'中間シート（個人）'!$F$6:$O$100,4,FALSE)&amp;VLOOKUP($D49&amp;"@7",'中間シート（個人）'!$F$6:$O$100,5,FALSE)),"",VLOOKUP($D49&amp;"@7",'中間シート（個人）'!$F$6:$O$100,4,FALSE)&amp;VLOOKUP($D49&amp;"@7",'中間シート（個人）'!$F$6:$O$100,5,FALSE))</f>
      </c>
      <c r="AE49" s="18">
        <f>IF(ISERROR(VLOOKUP($D49&amp;"@7",'中間シート（個人）'!$F$6:$O$100,6,FALSE)&amp;VLOOKUP($D49&amp;"@7",'中間シート（個人）'!$F$6:$O$100,7,FALSE)&amp;"."&amp;VLOOKUP($D49&amp;"@7",'中間シート（個人）'!$F$6:$O$100,8,FALSE)),"",VLOOKUP($D49&amp;"@7",'中間シート（個人）'!$F$6:$O$100,6,FALSE)&amp;VLOOKUP($D49&amp;"@7",'中間シート（個人）'!$F$6:$O$100,7,FALSE)&amp;"."&amp;VLOOKUP($D49&amp;"@7",'中間シート（個人）'!$F$6:$O$100,8,FALSE))</f>
      </c>
      <c r="AF49" s="18">
        <f>IF(ISERROR(VLOOKUP($D49&amp;"@8",'中間シート（個人）'!$F$6:$O$100,4,FALSE)&amp;VLOOKUP($D49&amp;"@8",'中間シート（個人）'!$F$6:$O$100,5,FALSE)),"",VLOOKUP($D49&amp;"@8",'中間シート（個人）'!$F$6:$O$100,4,FALSE)&amp;VLOOKUP($D49&amp;"@8",'中間シート（個人）'!$F$6:$O$100,5,FALSE))</f>
      </c>
      <c r="AG49" s="18">
        <f>IF(ISERROR(VLOOKUP($D49&amp;"@8",'中間シート（個人）'!$F$6:$O$100,6,FALSE)&amp;VLOOKUP($D49&amp;"@8",'中間シート（個人）'!$F$6:$O$100,7,FALSE)&amp;"."&amp;VLOOKUP($D49&amp;"@8",'中間シート（個人）'!$F$6:$O$100,8,FALSE)),"",VLOOKUP($D49&amp;"@8",'中間シート（個人）'!$F$6:$O$100,6,FALSE)&amp;VLOOKUP($D49&amp;"@8",'中間シート（個人）'!$F$6:$O$100,7,FALSE)&amp;"."&amp;VLOOKUP($D49&amp;"@8",'中間シート（個人）'!$F$6:$O$100,8,FALSE))</f>
      </c>
      <c r="AH49" s="18">
        <f>IF(ISERROR(VLOOKUP($D49&amp;"@9",'中間シート（個人）'!$F$6:$O$100,4,FALSE)&amp;VLOOKUP($D49&amp;"@9",'中間シート（個人）'!$F$6:$O$100,5,FALSE)),"",VLOOKUP($D49&amp;"@9",'中間シート（個人）'!$F$6:$O$100,4,FALSE)&amp;VLOOKUP($D49&amp;"@9",'中間シート（個人）'!$F$6:$O$100,5,FALSE))</f>
      </c>
      <c r="AI49" s="18">
        <f>IF(ISERROR(VLOOKUP($D49&amp;"@9",'中間シート（個人）'!$F$6:$O$100,6,FALSE)&amp;VLOOKUP($D49&amp;"@9",'中間シート（個人）'!$F$6:$O$100,7,FALSE)&amp;"."&amp;VLOOKUP($D49&amp;"@9",'中間シート（個人）'!$F$6:$O$100,8,FALSE)),"",VLOOKUP($D49&amp;"@9",'中間シート（個人）'!$F$6:$O$100,6,FALSE)&amp;VLOOKUP($D49&amp;"@9",'中間シート（個人）'!$F$6:$O$100,7,FALSE)&amp;"."&amp;VLOOKUP($D49&amp;"@9",'中間シート（個人）'!$F$6:$O$100,8,FALSE))</f>
      </c>
      <c r="AJ49" s="18">
        <f>IF(ISERROR(VLOOKUP($D49&amp;"@10",'中間シート（個人）'!$F$6:$O$100,4,FALSE)&amp;VLOOKUP($D49&amp;"@10",'中間シート（個人）'!$F$6:$O$100,5,FALSE)),"",VLOOKUP($D49&amp;"@10",'中間シート（個人）'!$F$6:$O$100,4,FALSE)&amp;VLOOKUP($D49&amp;"@10",'中間シート（個人）'!$F$6:$O$100,5,FALSE))</f>
      </c>
      <c r="AK49" s="18">
        <f>IF(ISERROR(VLOOKUP($D49&amp;"@10",'中間シート（個人）'!$F$6:$O$100,6,FALSE)&amp;VLOOKUP($D49&amp;"@10",'中間シート（個人）'!$F$6:$O$100,7,FALSE)&amp;"."&amp;VLOOKUP($D49&amp;"@10",'中間シート（個人）'!$F$6:$O$100,8,FALSE)),"",VLOOKUP($D49&amp;"@10",'中間シート（個人）'!$F$6:$O$100,6,FALSE)&amp;VLOOKUP($D49&amp;"@10",'中間シート（個人）'!$F$6:$O$100,7,FALSE)&amp;"."&amp;VLOOKUP($D49&amp;"@10",'中間シート（個人）'!$F$6:$O$100,8,FALSE))</f>
      </c>
    </row>
    <row r="50" spans="3:37" ht="13.5">
      <c r="C50" s="18">
        <f>IF('中間シート（個人）'!D52="○","",VLOOKUP('個人種目'!F52,'コード一覧'!$A$2:$B$3,2,FALSE))</f>
      </c>
      <c r="D50" s="18">
        <f>IF('中間シート（個人）'!D52="○","",'中間シート（個人）'!C52)</f>
      </c>
      <c r="E50" s="18">
        <f>IF('中間シート（個人）'!D52="○","",ASC('個人種目'!D52&amp;" "&amp;'個人種目'!E52))</f>
      </c>
      <c r="F50" s="18">
        <f>IF('中間シート（個人）'!D52="○","",'個人種目'!G52&amp;IF(LEN('個人種目'!H52)=1,"0"&amp;'個人種目'!H52,'個人種目'!H52)&amp;IF(LEN('個人種目'!I52)=1,"0"&amp;'個人種目'!I52,'個人種目'!I52))</f>
      </c>
      <c r="G50" s="19">
        <f>IF('中間シート（個人）'!D52="○","",VLOOKUP('個人種目'!$J52,'コード一覧'!$C$3:$D$6,2,FALSE))</f>
      </c>
      <c r="H50" s="18">
        <f>IF('中間シート（個人）'!D52="○","",IF('個人種目'!$J52="一般",0,'個人種目'!$K52))</f>
      </c>
      <c r="I50" s="18">
        <f>IF('中間シート（個人）'!D52="○","",'中間シート（個人）'!H52)</f>
      </c>
      <c r="K50" s="18">
        <f>IF('中間シート（個人）'!D52="○","",'個人種目'!$L$1)</f>
      </c>
      <c r="L50" s="18">
        <f>IF('中間シート（個人）'!D52="○","",ASC('申込書_コナミ'!$S$9))</f>
      </c>
      <c r="M50" s="18">
        <f>IF('中間シート（個人）'!D52="○","",'申込書_コナミ'!$E$8)</f>
      </c>
      <c r="Q50" s="18">
        <f>IF('中間シート（個人）'!D52="○","",4)</f>
      </c>
      <c r="R50" s="18">
        <f>IF(ISERROR(VLOOKUP($D50&amp;"@1",'中間シート（個人）'!$F$6:$O$100,4,FALSE)&amp;VLOOKUP($D50&amp;"@1",'中間シート（個人）'!$F$6:$O$100,5,FALSE)),"",VLOOKUP($D50&amp;"@1",'中間シート（個人）'!$F$6:$O$100,4,FALSE)&amp;VLOOKUP($D50&amp;"@1",'中間シート（個人）'!$F$6:$O$100,5,FALSE))</f>
      </c>
      <c r="S50" s="18">
        <f>IF(ISERROR(VLOOKUP($D50&amp;"@1",'中間シート（個人）'!$F$6:$O$100,6,FALSE)&amp;VLOOKUP($D50&amp;"@1",'中間シート（個人）'!$F$6:$O$100,7,FALSE)&amp;"."&amp;VLOOKUP($D50&amp;"@1",'中間シート（個人）'!$F$6:$O$100,8,FALSE)),"",VLOOKUP($D50&amp;"@1",'中間シート（個人）'!$F$6:$O$100,6,FALSE)&amp;VLOOKUP($D50&amp;"@1",'中間シート（個人）'!$F$6:$O$100,7,FALSE)&amp;"."&amp;VLOOKUP($D50&amp;"@1",'中間シート（個人）'!$F$6:$O$100,8,FALSE))</f>
      </c>
      <c r="T50" s="18">
        <f>IF(ISERROR(VLOOKUP($D50&amp;"@2",'中間シート（個人）'!$F$6:$O$100,4,FALSE)&amp;VLOOKUP($D50&amp;"@2",'中間シート（個人）'!$F$6:$O$100,5,FALSE)),"",VLOOKUP($D50&amp;"@2",'中間シート（個人）'!$F$6:$O$100,4,FALSE)&amp;VLOOKUP($D50&amp;"@2",'中間シート（個人）'!$F$6:$O$100,5,FALSE))</f>
      </c>
      <c r="U50" s="18">
        <f>IF(ISERROR(VLOOKUP($D50&amp;"@2",'中間シート（個人）'!$F$6:$O$100,6,FALSE)&amp;VLOOKUP($D50&amp;"@2",'中間シート（個人）'!$F$6:$O$100,7,FALSE)&amp;"."&amp;VLOOKUP($D50&amp;"@2",'中間シート（個人）'!$F$6:$O$100,8,FALSE)),"",VLOOKUP($D50&amp;"@2",'中間シート（個人）'!$F$6:$O$100,6,FALSE)&amp;VLOOKUP($D50&amp;"@2",'中間シート（個人）'!$F$6:$O$100,7,FALSE)&amp;"."&amp;VLOOKUP($D50&amp;"@2",'中間シート（個人）'!$F$6:$O$100,8,FALSE))</f>
      </c>
      <c r="V50" s="18">
        <f>IF(ISERROR(VLOOKUP($D50&amp;"@3",'中間シート（個人）'!$F$6:$O$100,4,FALSE)&amp;VLOOKUP($D50&amp;"@3",'中間シート（個人）'!$F$6:$O$100,5,FALSE)),"",VLOOKUP($D50&amp;"@3",'中間シート（個人）'!$F$6:$O$100,4,FALSE)&amp;VLOOKUP($D50&amp;"@3",'中間シート（個人）'!$F$6:$O$100,5,FALSE))</f>
      </c>
      <c r="W50" s="18">
        <f>IF(ISERROR(VLOOKUP($D50&amp;"@3",'中間シート（個人）'!$F$6:$O$100,6,FALSE)&amp;VLOOKUP($D50&amp;"@3",'中間シート（個人）'!$F$6:$O$100,7,FALSE)&amp;"."&amp;VLOOKUP($D50&amp;"@3",'中間シート（個人）'!$F$6:$O$100,8,FALSE)),"",VLOOKUP($D50&amp;"@3",'中間シート（個人）'!$F$6:$O$100,6,FALSE)&amp;VLOOKUP($D50&amp;"@3",'中間シート（個人）'!$F$6:$O$100,7,FALSE)&amp;"."&amp;VLOOKUP($D50&amp;"@3",'中間シート（個人）'!$F$6:$O$100,8,FALSE))</f>
      </c>
      <c r="X50" s="18">
        <f>IF(ISERROR(VLOOKUP($D50&amp;"@4",'中間シート（個人）'!$F$6:$O$100,4,FALSE)&amp;VLOOKUP($D50&amp;"@4",'中間シート（個人）'!$F$6:$O$100,5,FALSE)),"",VLOOKUP($D50&amp;"@4",'中間シート（個人）'!$F$6:$O$100,4,FALSE)&amp;VLOOKUP($D50&amp;"@4",'中間シート（個人）'!$F$6:$O$100,5,FALSE))</f>
      </c>
      <c r="Y50" s="18">
        <f>IF(ISERROR(VLOOKUP($D50&amp;"@4",'中間シート（個人）'!$F$6:$O$100,6,FALSE)&amp;VLOOKUP($D50&amp;"@4",'中間シート（個人）'!$F$6:$O$100,7,FALSE)&amp;"."&amp;VLOOKUP($D50&amp;"@4",'中間シート（個人）'!$F$6:$O$100,8,FALSE)),"",VLOOKUP($D50&amp;"@4",'中間シート（個人）'!$F$6:$O$100,6,FALSE)&amp;VLOOKUP($D50&amp;"@4",'中間シート（個人）'!$F$6:$O$100,7,FALSE)&amp;"."&amp;VLOOKUP($D50&amp;"@4",'中間シート（個人）'!$F$6:$O$100,8,FALSE))</f>
      </c>
      <c r="Z50" s="18">
        <f>IF(ISERROR(VLOOKUP($D50&amp;"@5",'中間シート（個人）'!$F$6:$O$100,4,FALSE)&amp;VLOOKUP($D50&amp;"@5",'中間シート（個人）'!$F$6:$O$100,5,FALSE)),"",VLOOKUP($D50&amp;"@5",'中間シート（個人）'!$F$6:$O$100,4,FALSE)&amp;VLOOKUP($D50&amp;"@5",'中間シート（個人）'!$F$6:$O$100,5,FALSE))</f>
      </c>
      <c r="AA50" s="18">
        <f>IF(ISERROR(VLOOKUP($D50&amp;"@5",'中間シート（個人）'!$F$6:$O$100,6,FALSE)&amp;VLOOKUP($D50&amp;"@5",'中間シート（個人）'!$F$6:$O$100,7,FALSE)&amp;"."&amp;VLOOKUP($D50&amp;"@5",'中間シート（個人）'!$F$6:$O$100,8,FALSE)),"",VLOOKUP($D50&amp;"@5",'中間シート（個人）'!$F$6:$O$100,6,FALSE)&amp;VLOOKUP($D50&amp;"@5",'中間シート（個人）'!$F$6:$O$100,7,FALSE)&amp;"."&amp;VLOOKUP($D50&amp;"@5",'中間シート（個人）'!$F$6:$O$100,8,FALSE))</f>
      </c>
      <c r="AB50" s="18">
        <f>IF(ISERROR(VLOOKUP($D50&amp;"@6",'中間シート（個人）'!$F$6:$O$100,4,FALSE)&amp;VLOOKUP($D50&amp;"@6",'中間シート（個人）'!$F$6:$O$100,5,FALSE)),"",VLOOKUP($D50&amp;"@6",'中間シート（個人）'!$F$6:$O$100,4,FALSE)&amp;VLOOKUP($D50&amp;"@6",'中間シート（個人）'!$F$6:$O$100,5,FALSE))</f>
      </c>
      <c r="AC50" s="18">
        <f>IF(ISERROR(VLOOKUP($D50&amp;"@6",'中間シート（個人）'!$F$6:$O$100,6,FALSE)&amp;VLOOKUP($D50&amp;"@6",'中間シート（個人）'!$F$6:$O$100,7,FALSE)&amp;"."&amp;VLOOKUP($D50&amp;"@6",'中間シート（個人）'!$F$6:$O$100,8,FALSE)),"",VLOOKUP($D50&amp;"@6",'中間シート（個人）'!$F$6:$O$100,6,FALSE)&amp;VLOOKUP($D50&amp;"@6",'中間シート（個人）'!$F$6:$O$100,7,FALSE)&amp;"."&amp;VLOOKUP($D50&amp;"@6",'中間シート（個人）'!$F$6:$O$100,8,FALSE))</f>
      </c>
      <c r="AD50" s="18">
        <f>IF(ISERROR(VLOOKUP($D50&amp;"@7",'中間シート（個人）'!$F$6:$O$100,4,FALSE)&amp;VLOOKUP($D50&amp;"@7",'中間シート（個人）'!$F$6:$O$100,5,FALSE)),"",VLOOKUP($D50&amp;"@7",'中間シート（個人）'!$F$6:$O$100,4,FALSE)&amp;VLOOKUP($D50&amp;"@7",'中間シート（個人）'!$F$6:$O$100,5,FALSE))</f>
      </c>
      <c r="AE50" s="18">
        <f>IF(ISERROR(VLOOKUP($D50&amp;"@7",'中間シート（個人）'!$F$6:$O$100,6,FALSE)&amp;VLOOKUP($D50&amp;"@7",'中間シート（個人）'!$F$6:$O$100,7,FALSE)&amp;"."&amp;VLOOKUP($D50&amp;"@7",'中間シート（個人）'!$F$6:$O$100,8,FALSE)),"",VLOOKUP($D50&amp;"@7",'中間シート（個人）'!$F$6:$O$100,6,FALSE)&amp;VLOOKUP($D50&amp;"@7",'中間シート（個人）'!$F$6:$O$100,7,FALSE)&amp;"."&amp;VLOOKUP($D50&amp;"@7",'中間シート（個人）'!$F$6:$O$100,8,FALSE))</f>
      </c>
      <c r="AF50" s="18">
        <f>IF(ISERROR(VLOOKUP($D50&amp;"@8",'中間シート（個人）'!$F$6:$O$100,4,FALSE)&amp;VLOOKUP($D50&amp;"@8",'中間シート（個人）'!$F$6:$O$100,5,FALSE)),"",VLOOKUP($D50&amp;"@8",'中間シート（個人）'!$F$6:$O$100,4,FALSE)&amp;VLOOKUP($D50&amp;"@8",'中間シート（個人）'!$F$6:$O$100,5,FALSE))</f>
      </c>
      <c r="AG50" s="18">
        <f>IF(ISERROR(VLOOKUP($D50&amp;"@8",'中間シート（個人）'!$F$6:$O$100,6,FALSE)&amp;VLOOKUP($D50&amp;"@8",'中間シート（個人）'!$F$6:$O$100,7,FALSE)&amp;"."&amp;VLOOKUP($D50&amp;"@8",'中間シート（個人）'!$F$6:$O$100,8,FALSE)),"",VLOOKUP($D50&amp;"@8",'中間シート（個人）'!$F$6:$O$100,6,FALSE)&amp;VLOOKUP($D50&amp;"@8",'中間シート（個人）'!$F$6:$O$100,7,FALSE)&amp;"."&amp;VLOOKUP($D50&amp;"@8",'中間シート（個人）'!$F$6:$O$100,8,FALSE))</f>
      </c>
      <c r="AH50" s="18">
        <f>IF(ISERROR(VLOOKUP($D50&amp;"@9",'中間シート（個人）'!$F$6:$O$100,4,FALSE)&amp;VLOOKUP($D50&amp;"@9",'中間シート（個人）'!$F$6:$O$100,5,FALSE)),"",VLOOKUP($D50&amp;"@9",'中間シート（個人）'!$F$6:$O$100,4,FALSE)&amp;VLOOKUP($D50&amp;"@9",'中間シート（個人）'!$F$6:$O$100,5,FALSE))</f>
      </c>
      <c r="AI50" s="18">
        <f>IF(ISERROR(VLOOKUP($D50&amp;"@9",'中間シート（個人）'!$F$6:$O$100,6,FALSE)&amp;VLOOKUP($D50&amp;"@9",'中間シート（個人）'!$F$6:$O$100,7,FALSE)&amp;"."&amp;VLOOKUP($D50&amp;"@9",'中間シート（個人）'!$F$6:$O$100,8,FALSE)),"",VLOOKUP($D50&amp;"@9",'中間シート（個人）'!$F$6:$O$100,6,FALSE)&amp;VLOOKUP($D50&amp;"@9",'中間シート（個人）'!$F$6:$O$100,7,FALSE)&amp;"."&amp;VLOOKUP($D50&amp;"@9",'中間シート（個人）'!$F$6:$O$100,8,FALSE))</f>
      </c>
      <c r="AJ50" s="18">
        <f>IF(ISERROR(VLOOKUP($D50&amp;"@10",'中間シート（個人）'!$F$6:$O$100,4,FALSE)&amp;VLOOKUP($D50&amp;"@10",'中間シート（個人）'!$F$6:$O$100,5,FALSE)),"",VLOOKUP($D50&amp;"@10",'中間シート（個人）'!$F$6:$O$100,4,FALSE)&amp;VLOOKUP($D50&amp;"@10",'中間シート（個人）'!$F$6:$O$100,5,FALSE))</f>
      </c>
      <c r="AK50" s="18">
        <f>IF(ISERROR(VLOOKUP($D50&amp;"@10",'中間シート（個人）'!$F$6:$O$100,6,FALSE)&amp;VLOOKUP($D50&amp;"@10",'中間シート（個人）'!$F$6:$O$100,7,FALSE)&amp;"."&amp;VLOOKUP($D50&amp;"@10",'中間シート（個人）'!$F$6:$O$100,8,FALSE)),"",VLOOKUP($D50&amp;"@10",'中間シート（個人）'!$F$6:$O$100,6,FALSE)&amp;VLOOKUP($D50&amp;"@10",'中間シート（個人）'!$F$6:$O$100,7,FALSE)&amp;"."&amp;VLOOKUP($D50&amp;"@10",'中間シート（個人）'!$F$6:$O$100,8,FALSE))</f>
      </c>
    </row>
    <row r="51" spans="3:37" ht="13.5">
      <c r="C51" s="18">
        <f>IF('中間シート（個人）'!D53="○","",VLOOKUP('個人種目'!F53,'コード一覧'!$A$2:$B$3,2,FALSE))</f>
      </c>
      <c r="D51" s="18">
        <f>IF('中間シート（個人）'!D53="○","",'中間シート（個人）'!C53)</f>
      </c>
      <c r="E51" s="18">
        <f>IF('中間シート（個人）'!D53="○","",ASC('個人種目'!D53&amp;" "&amp;'個人種目'!E53))</f>
      </c>
      <c r="F51" s="18">
        <f>IF('中間シート（個人）'!D53="○","",'個人種目'!G53&amp;IF(LEN('個人種目'!H53)=1,"0"&amp;'個人種目'!H53,'個人種目'!H53)&amp;IF(LEN('個人種目'!I53)=1,"0"&amp;'個人種目'!I53,'個人種目'!I53))</f>
      </c>
      <c r="G51" s="19">
        <f>IF('中間シート（個人）'!D53="○","",VLOOKUP('個人種目'!$J53,'コード一覧'!$C$3:$D$6,2,FALSE))</f>
      </c>
      <c r="H51" s="18">
        <f>IF('中間シート（個人）'!D53="○","",IF('個人種目'!$J53="一般",0,'個人種目'!$K53))</f>
      </c>
      <c r="I51" s="18">
        <f>IF('中間シート（個人）'!D53="○","",'中間シート（個人）'!H53)</f>
      </c>
      <c r="K51" s="18">
        <f>IF('中間シート（個人）'!D53="○","",'個人種目'!$L$1)</f>
      </c>
      <c r="L51" s="18">
        <f>IF('中間シート（個人）'!D53="○","",ASC('申込書_コナミ'!$S$9))</f>
      </c>
      <c r="M51" s="18">
        <f>IF('中間シート（個人）'!D53="○","",'申込書_コナミ'!$E$8)</f>
      </c>
      <c r="Q51" s="18">
        <f>IF('中間シート（個人）'!D53="○","",4)</f>
      </c>
      <c r="R51" s="18">
        <f>IF(ISERROR(VLOOKUP($D51&amp;"@1",'中間シート（個人）'!$F$6:$O$100,4,FALSE)&amp;VLOOKUP($D51&amp;"@1",'中間シート（個人）'!$F$6:$O$100,5,FALSE)),"",VLOOKUP($D51&amp;"@1",'中間シート（個人）'!$F$6:$O$100,4,FALSE)&amp;VLOOKUP($D51&amp;"@1",'中間シート（個人）'!$F$6:$O$100,5,FALSE))</f>
      </c>
      <c r="S51" s="18">
        <f>IF(ISERROR(VLOOKUP($D51&amp;"@1",'中間シート（個人）'!$F$6:$O$100,6,FALSE)&amp;VLOOKUP($D51&amp;"@1",'中間シート（個人）'!$F$6:$O$100,7,FALSE)&amp;"."&amp;VLOOKUP($D51&amp;"@1",'中間シート（個人）'!$F$6:$O$100,8,FALSE)),"",VLOOKUP($D51&amp;"@1",'中間シート（個人）'!$F$6:$O$100,6,FALSE)&amp;VLOOKUP($D51&amp;"@1",'中間シート（個人）'!$F$6:$O$100,7,FALSE)&amp;"."&amp;VLOOKUP($D51&amp;"@1",'中間シート（個人）'!$F$6:$O$100,8,FALSE))</f>
      </c>
      <c r="T51" s="18">
        <f>IF(ISERROR(VLOOKUP($D51&amp;"@2",'中間シート（個人）'!$F$6:$O$100,4,FALSE)&amp;VLOOKUP($D51&amp;"@2",'中間シート（個人）'!$F$6:$O$100,5,FALSE)),"",VLOOKUP($D51&amp;"@2",'中間シート（個人）'!$F$6:$O$100,4,FALSE)&amp;VLOOKUP($D51&amp;"@2",'中間シート（個人）'!$F$6:$O$100,5,FALSE))</f>
      </c>
      <c r="U51" s="18">
        <f>IF(ISERROR(VLOOKUP($D51&amp;"@2",'中間シート（個人）'!$F$6:$O$100,6,FALSE)&amp;VLOOKUP($D51&amp;"@2",'中間シート（個人）'!$F$6:$O$100,7,FALSE)&amp;"."&amp;VLOOKUP($D51&amp;"@2",'中間シート（個人）'!$F$6:$O$100,8,FALSE)),"",VLOOKUP($D51&amp;"@2",'中間シート（個人）'!$F$6:$O$100,6,FALSE)&amp;VLOOKUP($D51&amp;"@2",'中間シート（個人）'!$F$6:$O$100,7,FALSE)&amp;"."&amp;VLOOKUP($D51&amp;"@2",'中間シート（個人）'!$F$6:$O$100,8,FALSE))</f>
      </c>
      <c r="V51" s="18">
        <f>IF(ISERROR(VLOOKUP($D51&amp;"@3",'中間シート（個人）'!$F$6:$O$100,4,FALSE)&amp;VLOOKUP($D51&amp;"@3",'中間シート（個人）'!$F$6:$O$100,5,FALSE)),"",VLOOKUP($D51&amp;"@3",'中間シート（個人）'!$F$6:$O$100,4,FALSE)&amp;VLOOKUP($D51&amp;"@3",'中間シート（個人）'!$F$6:$O$100,5,FALSE))</f>
      </c>
      <c r="W51" s="18">
        <f>IF(ISERROR(VLOOKUP($D51&amp;"@3",'中間シート（個人）'!$F$6:$O$100,6,FALSE)&amp;VLOOKUP($D51&amp;"@3",'中間シート（個人）'!$F$6:$O$100,7,FALSE)&amp;"."&amp;VLOOKUP($D51&amp;"@3",'中間シート（個人）'!$F$6:$O$100,8,FALSE)),"",VLOOKUP($D51&amp;"@3",'中間シート（個人）'!$F$6:$O$100,6,FALSE)&amp;VLOOKUP($D51&amp;"@3",'中間シート（個人）'!$F$6:$O$100,7,FALSE)&amp;"."&amp;VLOOKUP($D51&amp;"@3",'中間シート（個人）'!$F$6:$O$100,8,FALSE))</f>
      </c>
      <c r="X51" s="18">
        <f>IF(ISERROR(VLOOKUP($D51&amp;"@4",'中間シート（個人）'!$F$6:$O$100,4,FALSE)&amp;VLOOKUP($D51&amp;"@4",'中間シート（個人）'!$F$6:$O$100,5,FALSE)),"",VLOOKUP($D51&amp;"@4",'中間シート（個人）'!$F$6:$O$100,4,FALSE)&amp;VLOOKUP($D51&amp;"@4",'中間シート（個人）'!$F$6:$O$100,5,FALSE))</f>
      </c>
      <c r="Y51" s="18">
        <f>IF(ISERROR(VLOOKUP($D51&amp;"@4",'中間シート（個人）'!$F$6:$O$100,6,FALSE)&amp;VLOOKUP($D51&amp;"@4",'中間シート（個人）'!$F$6:$O$100,7,FALSE)&amp;"."&amp;VLOOKUP($D51&amp;"@4",'中間シート（個人）'!$F$6:$O$100,8,FALSE)),"",VLOOKUP($D51&amp;"@4",'中間シート（個人）'!$F$6:$O$100,6,FALSE)&amp;VLOOKUP($D51&amp;"@4",'中間シート（個人）'!$F$6:$O$100,7,FALSE)&amp;"."&amp;VLOOKUP($D51&amp;"@4",'中間シート（個人）'!$F$6:$O$100,8,FALSE))</f>
      </c>
      <c r="Z51" s="18">
        <f>IF(ISERROR(VLOOKUP($D51&amp;"@5",'中間シート（個人）'!$F$6:$O$100,4,FALSE)&amp;VLOOKUP($D51&amp;"@5",'中間シート（個人）'!$F$6:$O$100,5,FALSE)),"",VLOOKUP($D51&amp;"@5",'中間シート（個人）'!$F$6:$O$100,4,FALSE)&amp;VLOOKUP($D51&amp;"@5",'中間シート（個人）'!$F$6:$O$100,5,FALSE))</f>
      </c>
      <c r="AA51" s="18">
        <f>IF(ISERROR(VLOOKUP($D51&amp;"@5",'中間シート（個人）'!$F$6:$O$100,6,FALSE)&amp;VLOOKUP($D51&amp;"@5",'中間シート（個人）'!$F$6:$O$100,7,FALSE)&amp;"."&amp;VLOOKUP($D51&amp;"@5",'中間シート（個人）'!$F$6:$O$100,8,FALSE)),"",VLOOKUP($D51&amp;"@5",'中間シート（個人）'!$F$6:$O$100,6,FALSE)&amp;VLOOKUP($D51&amp;"@5",'中間シート（個人）'!$F$6:$O$100,7,FALSE)&amp;"."&amp;VLOOKUP($D51&amp;"@5",'中間シート（個人）'!$F$6:$O$100,8,FALSE))</f>
      </c>
      <c r="AB51" s="18">
        <f>IF(ISERROR(VLOOKUP($D51&amp;"@6",'中間シート（個人）'!$F$6:$O$100,4,FALSE)&amp;VLOOKUP($D51&amp;"@6",'中間シート（個人）'!$F$6:$O$100,5,FALSE)),"",VLOOKUP($D51&amp;"@6",'中間シート（個人）'!$F$6:$O$100,4,FALSE)&amp;VLOOKUP($D51&amp;"@6",'中間シート（個人）'!$F$6:$O$100,5,FALSE))</f>
      </c>
      <c r="AC51" s="18">
        <f>IF(ISERROR(VLOOKUP($D51&amp;"@6",'中間シート（個人）'!$F$6:$O$100,6,FALSE)&amp;VLOOKUP($D51&amp;"@6",'中間シート（個人）'!$F$6:$O$100,7,FALSE)&amp;"."&amp;VLOOKUP($D51&amp;"@6",'中間シート（個人）'!$F$6:$O$100,8,FALSE)),"",VLOOKUP($D51&amp;"@6",'中間シート（個人）'!$F$6:$O$100,6,FALSE)&amp;VLOOKUP($D51&amp;"@6",'中間シート（個人）'!$F$6:$O$100,7,FALSE)&amp;"."&amp;VLOOKUP($D51&amp;"@6",'中間シート（個人）'!$F$6:$O$100,8,FALSE))</f>
      </c>
      <c r="AD51" s="18">
        <f>IF(ISERROR(VLOOKUP($D51&amp;"@7",'中間シート（個人）'!$F$6:$O$100,4,FALSE)&amp;VLOOKUP($D51&amp;"@7",'中間シート（個人）'!$F$6:$O$100,5,FALSE)),"",VLOOKUP($D51&amp;"@7",'中間シート（個人）'!$F$6:$O$100,4,FALSE)&amp;VLOOKUP($D51&amp;"@7",'中間シート（個人）'!$F$6:$O$100,5,FALSE))</f>
      </c>
      <c r="AE51" s="18">
        <f>IF(ISERROR(VLOOKUP($D51&amp;"@7",'中間シート（個人）'!$F$6:$O$100,6,FALSE)&amp;VLOOKUP($D51&amp;"@7",'中間シート（個人）'!$F$6:$O$100,7,FALSE)&amp;"."&amp;VLOOKUP($D51&amp;"@7",'中間シート（個人）'!$F$6:$O$100,8,FALSE)),"",VLOOKUP($D51&amp;"@7",'中間シート（個人）'!$F$6:$O$100,6,FALSE)&amp;VLOOKUP($D51&amp;"@7",'中間シート（個人）'!$F$6:$O$100,7,FALSE)&amp;"."&amp;VLOOKUP($D51&amp;"@7",'中間シート（個人）'!$F$6:$O$100,8,FALSE))</f>
      </c>
      <c r="AF51" s="18">
        <f>IF(ISERROR(VLOOKUP($D51&amp;"@8",'中間シート（個人）'!$F$6:$O$100,4,FALSE)&amp;VLOOKUP($D51&amp;"@8",'中間シート（個人）'!$F$6:$O$100,5,FALSE)),"",VLOOKUP($D51&amp;"@8",'中間シート（個人）'!$F$6:$O$100,4,FALSE)&amp;VLOOKUP($D51&amp;"@8",'中間シート（個人）'!$F$6:$O$100,5,FALSE))</f>
      </c>
      <c r="AG51" s="18">
        <f>IF(ISERROR(VLOOKUP($D51&amp;"@8",'中間シート（個人）'!$F$6:$O$100,6,FALSE)&amp;VLOOKUP($D51&amp;"@8",'中間シート（個人）'!$F$6:$O$100,7,FALSE)&amp;"."&amp;VLOOKUP($D51&amp;"@8",'中間シート（個人）'!$F$6:$O$100,8,FALSE)),"",VLOOKUP($D51&amp;"@8",'中間シート（個人）'!$F$6:$O$100,6,FALSE)&amp;VLOOKUP($D51&amp;"@8",'中間シート（個人）'!$F$6:$O$100,7,FALSE)&amp;"."&amp;VLOOKUP($D51&amp;"@8",'中間シート（個人）'!$F$6:$O$100,8,FALSE))</f>
      </c>
      <c r="AH51" s="18">
        <f>IF(ISERROR(VLOOKUP($D51&amp;"@9",'中間シート（個人）'!$F$6:$O$100,4,FALSE)&amp;VLOOKUP($D51&amp;"@9",'中間シート（個人）'!$F$6:$O$100,5,FALSE)),"",VLOOKUP($D51&amp;"@9",'中間シート（個人）'!$F$6:$O$100,4,FALSE)&amp;VLOOKUP($D51&amp;"@9",'中間シート（個人）'!$F$6:$O$100,5,FALSE))</f>
      </c>
      <c r="AI51" s="18">
        <f>IF(ISERROR(VLOOKUP($D51&amp;"@9",'中間シート（個人）'!$F$6:$O$100,6,FALSE)&amp;VLOOKUP($D51&amp;"@9",'中間シート（個人）'!$F$6:$O$100,7,FALSE)&amp;"."&amp;VLOOKUP($D51&amp;"@9",'中間シート（個人）'!$F$6:$O$100,8,FALSE)),"",VLOOKUP($D51&amp;"@9",'中間シート（個人）'!$F$6:$O$100,6,FALSE)&amp;VLOOKUP($D51&amp;"@9",'中間シート（個人）'!$F$6:$O$100,7,FALSE)&amp;"."&amp;VLOOKUP($D51&amp;"@9",'中間シート（個人）'!$F$6:$O$100,8,FALSE))</f>
      </c>
      <c r="AJ51" s="18">
        <f>IF(ISERROR(VLOOKUP($D51&amp;"@10",'中間シート（個人）'!$F$6:$O$100,4,FALSE)&amp;VLOOKUP($D51&amp;"@10",'中間シート（個人）'!$F$6:$O$100,5,FALSE)),"",VLOOKUP($D51&amp;"@10",'中間シート（個人）'!$F$6:$O$100,4,FALSE)&amp;VLOOKUP($D51&amp;"@10",'中間シート（個人）'!$F$6:$O$100,5,FALSE))</f>
      </c>
      <c r="AK51" s="18">
        <f>IF(ISERROR(VLOOKUP($D51&amp;"@10",'中間シート（個人）'!$F$6:$O$100,6,FALSE)&amp;VLOOKUP($D51&amp;"@10",'中間シート（個人）'!$F$6:$O$100,7,FALSE)&amp;"."&amp;VLOOKUP($D51&amp;"@10",'中間シート（個人）'!$F$6:$O$100,8,FALSE)),"",VLOOKUP($D51&amp;"@10",'中間シート（個人）'!$F$6:$O$100,6,FALSE)&amp;VLOOKUP($D51&amp;"@10",'中間シート（個人）'!$F$6:$O$100,7,FALSE)&amp;"."&amp;VLOOKUP($D51&amp;"@10",'中間シート（個人）'!$F$6:$O$100,8,FALSE))</f>
      </c>
    </row>
    <row r="52" spans="3:37" ht="13.5">
      <c r="C52" s="18">
        <f>IF('中間シート（個人）'!D54="○","",VLOOKUP('個人種目'!F54,'コード一覧'!$A$2:$B$3,2,FALSE))</f>
      </c>
      <c r="D52" s="18">
        <f>IF('中間シート（個人）'!D54="○","",'中間シート（個人）'!C54)</f>
      </c>
      <c r="E52" s="18">
        <f>IF('中間シート（個人）'!D54="○","",ASC('個人種目'!D54&amp;" "&amp;'個人種目'!E54))</f>
      </c>
      <c r="F52" s="18">
        <f>IF('中間シート（個人）'!D54="○","",'個人種目'!G54&amp;IF(LEN('個人種目'!H54)=1,"0"&amp;'個人種目'!H54,'個人種目'!H54)&amp;IF(LEN('個人種目'!I54)=1,"0"&amp;'個人種目'!I54,'個人種目'!I54))</f>
      </c>
      <c r="G52" s="19">
        <f>IF('中間シート（個人）'!D54="○","",VLOOKUP('個人種目'!$J54,'コード一覧'!$C$3:$D$6,2,FALSE))</f>
      </c>
      <c r="H52" s="18">
        <f>IF('中間シート（個人）'!D54="○","",IF('個人種目'!$J54="一般",0,'個人種目'!$K54))</f>
      </c>
      <c r="I52" s="18">
        <f>IF('中間シート（個人）'!D54="○","",'中間シート（個人）'!H54)</f>
      </c>
      <c r="K52" s="18">
        <f>IF('中間シート（個人）'!D54="○","",'個人種目'!$L$1)</f>
      </c>
      <c r="L52" s="18">
        <f>IF('中間シート（個人）'!D54="○","",ASC('申込書_コナミ'!$S$9))</f>
      </c>
      <c r="M52" s="18">
        <f>IF('中間シート（個人）'!D54="○","",'申込書_コナミ'!$E$8)</f>
      </c>
      <c r="Q52" s="18">
        <f>IF('中間シート（個人）'!D54="○","",4)</f>
      </c>
      <c r="R52" s="18">
        <f>IF(ISERROR(VLOOKUP($D52&amp;"@1",'中間シート（個人）'!$F$6:$O$100,4,FALSE)&amp;VLOOKUP($D52&amp;"@1",'中間シート（個人）'!$F$6:$O$100,5,FALSE)),"",VLOOKUP($D52&amp;"@1",'中間シート（個人）'!$F$6:$O$100,4,FALSE)&amp;VLOOKUP($D52&amp;"@1",'中間シート（個人）'!$F$6:$O$100,5,FALSE))</f>
      </c>
      <c r="S52" s="18">
        <f>IF(ISERROR(VLOOKUP($D52&amp;"@1",'中間シート（個人）'!$F$6:$O$100,6,FALSE)&amp;VLOOKUP($D52&amp;"@1",'中間シート（個人）'!$F$6:$O$100,7,FALSE)&amp;"."&amp;VLOOKUP($D52&amp;"@1",'中間シート（個人）'!$F$6:$O$100,8,FALSE)),"",VLOOKUP($D52&amp;"@1",'中間シート（個人）'!$F$6:$O$100,6,FALSE)&amp;VLOOKUP($D52&amp;"@1",'中間シート（個人）'!$F$6:$O$100,7,FALSE)&amp;"."&amp;VLOOKUP($D52&amp;"@1",'中間シート（個人）'!$F$6:$O$100,8,FALSE))</f>
      </c>
      <c r="T52" s="18">
        <f>IF(ISERROR(VLOOKUP($D52&amp;"@2",'中間シート（個人）'!$F$6:$O$100,4,FALSE)&amp;VLOOKUP($D52&amp;"@2",'中間シート（個人）'!$F$6:$O$100,5,FALSE)),"",VLOOKUP($D52&amp;"@2",'中間シート（個人）'!$F$6:$O$100,4,FALSE)&amp;VLOOKUP($D52&amp;"@2",'中間シート（個人）'!$F$6:$O$100,5,FALSE))</f>
      </c>
      <c r="U52" s="18">
        <f>IF(ISERROR(VLOOKUP($D52&amp;"@2",'中間シート（個人）'!$F$6:$O$100,6,FALSE)&amp;VLOOKUP($D52&amp;"@2",'中間シート（個人）'!$F$6:$O$100,7,FALSE)&amp;"."&amp;VLOOKUP($D52&amp;"@2",'中間シート（個人）'!$F$6:$O$100,8,FALSE)),"",VLOOKUP($D52&amp;"@2",'中間シート（個人）'!$F$6:$O$100,6,FALSE)&amp;VLOOKUP($D52&amp;"@2",'中間シート（個人）'!$F$6:$O$100,7,FALSE)&amp;"."&amp;VLOOKUP($D52&amp;"@2",'中間シート（個人）'!$F$6:$O$100,8,FALSE))</f>
      </c>
      <c r="V52" s="18">
        <f>IF(ISERROR(VLOOKUP($D52&amp;"@3",'中間シート（個人）'!$F$6:$O$100,4,FALSE)&amp;VLOOKUP($D52&amp;"@3",'中間シート（個人）'!$F$6:$O$100,5,FALSE)),"",VLOOKUP($D52&amp;"@3",'中間シート（個人）'!$F$6:$O$100,4,FALSE)&amp;VLOOKUP($D52&amp;"@3",'中間シート（個人）'!$F$6:$O$100,5,FALSE))</f>
      </c>
      <c r="W52" s="18">
        <f>IF(ISERROR(VLOOKUP($D52&amp;"@3",'中間シート（個人）'!$F$6:$O$100,6,FALSE)&amp;VLOOKUP($D52&amp;"@3",'中間シート（個人）'!$F$6:$O$100,7,FALSE)&amp;"."&amp;VLOOKUP($D52&amp;"@3",'中間シート（個人）'!$F$6:$O$100,8,FALSE)),"",VLOOKUP($D52&amp;"@3",'中間シート（個人）'!$F$6:$O$100,6,FALSE)&amp;VLOOKUP($D52&amp;"@3",'中間シート（個人）'!$F$6:$O$100,7,FALSE)&amp;"."&amp;VLOOKUP($D52&amp;"@3",'中間シート（個人）'!$F$6:$O$100,8,FALSE))</f>
      </c>
      <c r="X52" s="18">
        <f>IF(ISERROR(VLOOKUP($D52&amp;"@4",'中間シート（個人）'!$F$6:$O$100,4,FALSE)&amp;VLOOKUP($D52&amp;"@4",'中間シート（個人）'!$F$6:$O$100,5,FALSE)),"",VLOOKUP($D52&amp;"@4",'中間シート（個人）'!$F$6:$O$100,4,FALSE)&amp;VLOOKUP($D52&amp;"@4",'中間シート（個人）'!$F$6:$O$100,5,FALSE))</f>
      </c>
      <c r="Y52" s="18">
        <f>IF(ISERROR(VLOOKUP($D52&amp;"@4",'中間シート（個人）'!$F$6:$O$100,6,FALSE)&amp;VLOOKUP($D52&amp;"@4",'中間シート（個人）'!$F$6:$O$100,7,FALSE)&amp;"."&amp;VLOOKUP($D52&amp;"@4",'中間シート（個人）'!$F$6:$O$100,8,FALSE)),"",VLOOKUP($D52&amp;"@4",'中間シート（個人）'!$F$6:$O$100,6,FALSE)&amp;VLOOKUP($D52&amp;"@4",'中間シート（個人）'!$F$6:$O$100,7,FALSE)&amp;"."&amp;VLOOKUP($D52&amp;"@4",'中間シート（個人）'!$F$6:$O$100,8,FALSE))</f>
      </c>
      <c r="Z52" s="18">
        <f>IF(ISERROR(VLOOKUP($D52&amp;"@5",'中間シート（個人）'!$F$6:$O$100,4,FALSE)&amp;VLOOKUP($D52&amp;"@5",'中間シート（個人）'!$F$6:$O$100,5,FALSE)),"",VLOOKUP($D52&amp;"@5",'中間シート（個人）'!$F$6:$O$100,4,FALSE)&amp;VLOOKUP($D52&amp;"@5",'中間シート（個人）'!$F$6:$O$100,5,FALSE))</f>
      </c>
      <c r="AA52" s="18">
        <f>IF(ISERROR(VLOOKUP($D52&amp;"@5",'中間シート（個人）'!$F$6:$O$100,6,FALSE)&amp;VLOOKUP($D52&amp;"@5",'中間シート（個人）'!$F$6:$O$100,7,FALSE)&amp;"."&amp;VLOOKUP($D52&amp;"@5",'中間シート（個人）'!$F$6:$O$100,8,FALSE)),"",VLOOKUP($D52&amp;"@5",'中間シート（個人）'!$F$6:$O$100,6,FALSE)&amp;VLOOKUP($D52&amp;"@5",'中間シート（個人）'!$F$6:$O$100,7,FALSE)&amp;"."&amp;VLOOKUP($D52&amp;"@5",'中間シート（個人）'!$F$6:$O$100,8,FALSE))</f>
      </c>
      <c r="AB52" s="18">
        <f>IF(ISERROR(VLOOKUP($D52&amp;"@6",'中間シート（個人）'!$F$6:$O$100,4,FALSE)&amp;VLOOKUP($D52&amp;"@6",'中間シート（個人）'!$F$6:$O$100,5,FALSE)),"",VLOOKUP($D52&amp;"@6",'中間シート（個人）'!$F$6:$O$100,4,FALSE)&amp;VLOOKUP($D52&amp;"@6",'中間シート（個人）'!$F$6:$O$100,5,FALSE))</f>
      </c>
      <c r="AC52" s="18">
        <f>IF(ISERROR(VLOOKUP($D52&amp;"@6",'中間シート（個人）'!$F$6:$O$100,6,FALSE)&amp;VLOOKUP($D52&amp;"@6",'中間シート（個人）'!$F$6:$O$100,7,FALSE)&amp;"."&amp;VLOOKUP($D52&amp;"@6",'中間シート（個人）'!$F$6:$O$100,8,FALSE)),"",VLOOKUP($D52&amp;"@6",'中間シート（個人）'!$F$6:$O$100,6,FALSE)&amp;VLOOKUP($D52&amp;"@6",'中間シート（個人）'!$F$6:$O$100,7,FALSE)&amp;"."&amp;VLOOKUP($D52&amp;"@6",'中間シート（個人）'!$F$6:$O$100,8,FALSE))</f>
      </c>
      <c r="AD52" s="18">
        <f>IF(ISERROR(VLOOKUP($D52&amp;"@7",'中間シート（個人）'!$F$6:$O$100,4,FALSE)&amp;VLOOKUP($D52&amp;"@7",'中間シート（個人）'!$F$6:$O$100,5,FALSE)),"",VLOOKUP($D52&amp;"@7",'中間シート（個人）'!$F$6:$O$100,4,FALSE)&amp;VLOOKUP($D52&amp;"@7",'中間シート（個人）'!$F$6:$O$100,5,FALSE))</f>
      </c>
      <c r="AE52" s="18">
        <f>IF(ISERROR(VLOOKUP($D52&amp;"@7",'中間シート（個人）'!$F$6:$O$100,6,FALSE)&amp;VLOOKUP($D52&amp;"@7",'中間シート（個人）'!$F$6:$O$100,7,FALSE)&amp;"."&amp;VLOOKUP($D52&amp;"@7",'中間シート（個人）'!$F$6:$O$100,8,FALSE)),"",VLOOKUP($D52&amp;"@7",'中間シート（個人）'!$F$6:$O$100,6,FALSE)&amp;VLOOKUP($D52&amp;"@7",'中間シート（個人）'!$F$6:$O$100,7,FALSE)&amp;"."&amp;VLOOKUP($D52&amp;"@7",'中間シート（個人）'!$F$6:$O$100,8,FALSE))</f>
      </c>
      <c r="AF52" s="18">
        <f>IF(ISERROR(VLOOKUP($D52&amp;"@8",'中間シート（個人）'!$F$6:$O$100,4,FALSE)&amp;VLOOKUP($D52&amp;"@8",'中間シート（個人）'!$F$6:$O$100,5,FALSE)),"",VLOOKUP($D52&amp;"@8",'中間シート（個人）'!$F$6:$O$100,4,FALSE)&amp;VLOOKUP($D52&amp;"@8",'中間シート（個人）'!$F$6:$O$100,5,FALSE))</f>
      </c>
      <c r="AG52" s="18">
        <f>IF(ISERROR(VLOOKUP($D52&amp;"@8",'中間シート（個人）'!$F$6:$O$100,6,FALSE)&amp;VLOOKUP($D52&amp;"@8",'中間シート（個人）'!$F$6:$O$100,7,FALSE)&amp;"."&amp;VLOOKUP($D52&amp;"@8",'中間シート（個人）'!$F$6:$O$100,8,FALSE)),"",VLOOKUP($D52&amp;"@8",'中間シート（個人）'!$F$6:$O$100,6,FALSE)&amp;VLOOKUP($D52&amp;"@8",'中間シート（個人）'!$F$6:$O$100,7,FALSE)&amp;"."&amp;VLOOKUP($D52&amp;"@8",'中間シート（個人）'!$F$6:$O$100,8,FALSE))</f>
      </c>
      <c r="AH52" s="18">
        <f>IF(ISERROR(VLOOKUP($D52&amp;"@9",'中間シート（個人）'!$F$6:$O$100,4,FALSE)&amp;VLOOKUP($D52&amp;"@9",'中間シート（個人）'!$F$6:$O$100,5,FALSE)),"",VLOOKUP($D52&amp;"@9",'中間シート（個人）'!$F$6:$O$100,4,FALSE)&amp;VLOOKUP($D52&amp;"@9",'中間シート（個人）'!$F$6:$O$100,5,FALSE))</f>
      </c>
      <c r="AI52" s="18">
        <f>IF(ISERROR(VLOOKUP($D52&amp;"@9",'中間シート（個人）'!$F$6:$O$100,6,FALSE)&amp;VLOOKUP($D52&amp;"@9",'中間シート（個人）'!$F$6:$O$100,7,FALSE)&amp;"."&amp;VLOOKUP($D52&amp;"@9",'中間シート（個人）'!$F$6:$O$100,8,FALSE)),"",VLOOKUP($D52&amp;"@9",'中間シート（個人）'!$F$6:$O$100,6,FALSE)&amp;VLOOKUP($D52&amp;"@9",'中間シート（個人）'!$F$6:$O$100,7,FALSE)&amp;"."&amp;VLOOKUP($D52&amp;"@9",'中間シート（個人）'!$F$6:$O$100,8,FALSE))</f>
      </c>
      <c r="AJ52" s="18">
        <f>IF(ISERROR(VLOOKUP($D52&amp;"@10",'中間シート（個人）'!$F$6:$O$100,4,FALSE)&amp;VLOOKUP($D52&amp;"@10",'中間シート（個人）'!$F$6:$O$100,5,FALSE)),"",VLOOKUP($D52&amp;"@10",'中間シート（個人）'!$F$6:$O$100,4,FALSE)&amp;VLOOKUP($D52&amp;"@10",'中間シート（個人）'!$F$6:$O$100,5,FALSE))</f>
      </c>
      <c r="AK52" s="18">
        <f>IF(ISERROR(VLOOKUP($D52&amp;"@10",'中間シート（個人）'!$F$6:$O$100,6,FALSE)&amp;VLOOKUP($D52&amp;"@10",'中間シート（個人）'!$F$6:$O$100,7,FALSE)&amp;"."&amp;VLOOKUP($D52&amp;"@10",'中間シート（個人）'!$F$6:$O$100,8,FALSE)),"",VLOOKUP($D52&amp;"@10",'中間シート（個人）'!$F$6:$O$100,6,FALSE)&amp;VLOOKUP($D52&amp;"@10",'中間シート（個人）'!$F$6:$O$100,7,FALSE)&amp;"."&amp;VLOOKUP($D52&amp;"@10",'中間シート（個人）'!$F$6:$O$100,8,FALSE))</f>
      </c>
    </row>
    <row r="53" spans="3:37" ht="13.5">
      <c r="C53" s="18">
        <f>IF('中間シート（個人）'!D55="○","",VLOOKUP('個人種目'!F55,'コード一覧'!$A$2:$B$3,2,FALSE))</f>
      </c>
      <c r="D53" s="18">
        <f>IF('中間シート（個人）'!D55="○","",'中間シート（個人）'!C55)</f>
      </c>
      <c r="E53" s="18">
        <f>IF('中間シート（個人）'!D55="○","",ASC('個人種目'!D55&amp;" "&amp;'個人種目'!E55))</f>
      </c>
      <c r="F53" s="18">
        <f>IF('中間シート（個人）'!D55="○","",'個人種目'!G55&amp;IF(LEN('個人種目'!H55)=1,"0"&amp;'個人種目'!H55,'個人種目'!H55)&amp;IF(LEN('個人種目'!I55)=1,"0"&amp;'個人種目'!I55,'個人種目'!I55))</f>
      </c>
      <c r="G53" s="19">
        <f>IF('中間シート（個人）'!D55="○","",VLOOKUP('個人種目'!$J55,'コード一覧'!$C$3:$D$6,2,FALSE))</f>
      </c>
      <c r="H53" s="18">
        <f>IF('中間シート（個人）'!D55="○","",IF('個人種目'!$J55="一般",0,'個人種目'!$K55))</f>
      </c>
      <c r="I53" s="18">
        <f>IF('中間シート（個人）'!D55="○","",'中間シート（個人）'!H55)</f>
      </c>
      <c r="K53" s="18">
        <f>IF('中間シート（個人）'!D55="○","",'個人種目'!$L$1)</f>
      </c>
      <c r="L53" s="18">
        <f>IF('中間シート（個人）'!D55="○","",ASC('申込書_コナミ'!$S$9))</f>
      </c>
      <c r="M53" s="18">
        <f>IF('中間シート（個人）'!D55="○","",'申込書_コナミ'!$E$8)</f>
      </c>
      <c r="Q53" s="18">
        <f>IF('中間シート（個人）'!D55="○","",4)</f>
      </c>
      <c r="R53" s="18">
        <f>IF(ISERROR(VLOOKUP($D53&amp;"@1",'中間シート（個人）'!$F$6:$O$100,4,FALSE)&amp;VLOOKUP($D53&amp;"@1",'中間シート（個人）'!$F$6:$O$100,5,FALSE)),"",VLOOKUP($D53&amp;"@1",'中間シート（個人）'!$F$6:$O$100,4,FALSE)&amp;VLOOKUP($D53&amp;"@1",'中間シート（個人）'!$F$6:$O$100,5,FALSE))</f>
      </c>
      <c r="S53" s="18">
        <f>IF(ISERROR(VLOOKUP($D53&amp;"@1",'中間シート（個人）'!$F$6:$O$100,6,FALSE)&amp;VLOOKUP($D53&amp;"@1",'中間シート（個人）'!$F$6:$O$100,7,FALSE)&amp;"."&amp;VLOOKUP($D53&amp;"@1",'中間シート（個人）'!$F$6:$O$100,8,FALSE)),"",VLOOKUP($D53&amp;"@1",'中間シート（個人）'!$F$6:$O$100,6,FALSE)&amp;VLOOKUP($D53&amp;"@1",'中間シート（個人）'!$F$6:$O$100,7,FALSE)&amp;"."&amp;VLOOKUP($D53&amp;"@1",'中間シート（個人）'!$F$6:$O$100,8,FALSE))</f>
      </c>
      <c r="T53" s="18">
        <f>IF(ISERROR(VLOOKUP($D53&amp;"@2",'中間シート（個人）'!$F$6:$O$100,4,FALSE)&amp;VLOOKUP($D53&amp;"@2",'中間シート（個人）'!$F$6:$O$100,5,FALSE)),"",VLOOKUP($D53&amp;"@2",'中間シート（個人）'!$F$6:$O$100,4,FALSE)&amp;VLOOKUP($D53&amp;"@2",'中間シート（個人）'!$F$6:$O$100,5,FALSE))</f>
      </c>
      <c r="U53" s="18">
        <f>IF(ISERROR(VLOOKUP($D53&amp;"@2",'中間シート（個人）'!$F$6:$O$100,6,FALSE)&amp;VLOOKUP($D53&amp;"@2",'中間シート（個人）'!$F$6:$O$100,7,FALSE)&amp;"."&amp;VLOOKUP($D53&amp;"@2",'中間シート（個人）'!$F$6:$O$100,8,FALSE)),"",VLOOKUP($D53&amp;"@2",'中間シート（個人）'!$F$6:$O$100,6,FALSE)&amp;VLOOKUP($D53&amp;"@2",'中間シート（個人）'!$F$6:$O$100,7,FALSE)&amp;"."&amp;VLOOKUP($D53&amp;"@2",'中間シート（個人）'!$F$6:$O$100,8,FALSE))</f>
      </c>
      <c r="V53" s="18">
        <f>IF(ISERROR(VLOOKUP($D53&amp;"@3",'中間シート（個人）'!$F$6:$O$100,4,FALSE)&amp;VLOOKUP($D53&amp;"@3",'中間シート（個人）'!$F$6:$O$100,5,FALSE)),"",VLOOKUP($D53&amp;"@3",'中間シート（個人）'!$F$6:$O$100,4,FALSE)&amp;VLOOKUP($D53&amp;"@3",'中間シート（個人）'!$F$6:$O$100,5,FALSE))</f>
      </c>
      <c r="W53" s="18">
        <f>IF(ISERROR(VLOOKUP($D53&amp;"@3",'中間シート（個人）'!$F$6:$O$100,6,FALSE)&amp;VLOOKUP($D53&amp;"@3",'中間シート（個人）'!$F$6:$O$100,7,FALSE)&amp;"."&amp;VLOOKUP($D53&amp;"@3",'中間シート（個人）'!$F$6:$O$100,8,FALSE)),"",VLOOKUP($D53&amp;"@3",'中間シート（個人）'!$F$6:$O$100,6,FALSE)&amp;VLOOKUP($D53&amp;"@3",'中間シート（個人）'!$F$6:$O$100,7,FALSE)&amp;"."&amp;VLOOKUP($D53&amp;"@3",'中間シート（個人）'!$F$6:$O$100,8,FALSE))</f>
      </c>
      <c r="X53" s="18">
        <f>IF(ISERROR(VLOOKUP($D53&amp;"@4",'中間シート（個人）'!$F$6:$O$100,4,FALSE)&amp;VLOOKUP($D53&amp;"@4",'中間シート（個人）'!$F$6:$O$100,5,FALSE)),"",VLOOKUP($D53&amp;"@4",'中間シート（個人）'!$F$6:$O$100,4,FALSE)&amp;VLOOKUP($D53&amp;"@4",'中間シート（個人）'!$F$6:$O$100,5,FALSE))</f>
      </c>
      <c r="Y53" s="18">
        <f>IF(ISERROR(VLOOKUP($D53&amp;"@4",'中間シート（個人）'!$F$6:$O$100,6,FALSE)&amp;VLOOKUP($D53&amp;"@4",'中間シート（個人）'!$F$6:$O$100,7,FALSE)&amp;"."&amp;VLOOKUP($D53&amp;"@4",'中間シート（個人）'!$F$6:$O$100,8,FALSE)),"",VLOOKUP($D53&amp;"@4",'中間シート（個人）'!$F$6:$O$100,6,FALSE)&amp;VLOOKUP($D53&amp;"@4",'中間シート（個人）'!$F$6:$O$100,7,FALSE)&amp;"."&amp;VLOOKUP($D53&amp;"@4",'中間シート（個人）'!$F$6:$O$100,8,FALSE))</f>
      </c>
      <c r="Z53" s="18">
        <f>IF(ISERROR(VLOOKUP($D53&amp;"@5",'中間シート（個人）'!$F$6:$O$100,4,FALSE)&amp;VLOOKUP($D53&amp;"@5",'中間シート（個人）'!$F$6:$O$100,5,FALSE)),"",VLOOKUP($D53&amp;"@5",'中間シート（個人）'!$F$6:$O$100,4,FALSE)&amp;VLOOKUP($D53&amp;"@5",'中間シート（個人）'!$F$6:$O$100,5,FALSE))</f>
      </c>
      <c r="AA53" s="18">
        <f>IF(ISERROR(VLOOKUP($D53&amp;"@5",'中間シート（個人）'!$F$6:$O$100,6,FALSE)&amp;VLOOKUP($D53&amp;"@5",'中間シート（個人）'!$F$6:$O$100,7,FALSE)&amp;"."&amp;VLOOKUP($D53&amp;"@5",'中間シート（個人）'!$F$6:$O$100,8,FALSE)),"",VLOOKUP($D53&amp;"@5",'中間シート（個人）'!$F$6:$O$100,6,FALSE)&amp;VLOOKUP($D53&amp;"@5",'中間シート（個人）'!$F$6:$O$100,7,FALSE)&amp;"."&amp;VLOOKUP($D53&amp;"@5",'中間シート（個人）'!$F$6:$O$100,8,FALSE))</f>
      </c>
      <c r="AB53" s="18">
        <f>IF(ISERROR(VLOOKUP($D53&amp;"@6",'中間シート（個人）'!$F$6:$O$100,4,FALSE)&amp;VLOOKUP($D53&amp;"@6",'中間シート（個人）'!$F$6:$O$100,5,FALSE)),"",VLOOKUP($D53&amp;"@6",'中間シート（個人）'!$F$6:$O$100,4,FALSE)&amp;VLOOKUP($D53&amp;"@6",'中間シート（個人）'!$F$6:$O$100,5,FALSE))</f>
      </c>
      <c r="AC53" s="18">
        <f>IF(ISERROR(VLOOKUP($D53&amp;"@6",'中間シート（個人）'!$F$6:$O$100,6,FALSE)&amp;VLOOKUP($D53&amp;"@6",'中間シート（個人）'!$F$6:$O$100,7,FALSE)&amp;"."&amp;VLOOKUP($D53&amp;"@6",'中間シート（個人）'!$F$6:$O$100,8,FALSE)),"",VLOOKUP($D53&amp;"@6",'中間シート（個人）'!$F$6:$O$100,6,FALSE)&amp;VLOOKUP($D53&amp;"@6",'中間シート（個人）'!$F$6:$O$100,7,FALSE)&amp;"."&amp;VLOOKUP($D53&amp;"@6",'中間シート（個人）'!$F$6:$O$100,8,FALSE))</f>
      </c>
      <c r="AD53" s="18">
        <f>IF(ISERROR(VLOOKUP($D53&amp;"@7",'中間シート（個人）'!$F$6:$O$100,4,FALSE)&amp;VLOOKUP($D53&amp;"@7",'中間シート（個人）'!$F$6:$O$100,5,FALSE)),"",VLOOKUP($D53&amp;"@7",'中間シート（個人）'!$F$6:$O$100,4,FALSE)&amp;VLOOKUP($D53&amp;"@7",'中間シート（個人）'!$F$6:$O$100,5,FALSE))</f>
      </c>
      <c r="AE53" s="18">
        <f>IF(ISERROR(VLOOKUP($D53&amp;"@7",'中間シート（個人）'!$F$6:$O$100,6,FALSE)&amp;VLOOKUP($D53&amp;"@7",'中間シート（個人）'!$F$6:$O$100,7,FALSE)&amp;"."&amp;VLOOKUP($D53&amp;"@7",'中間シート（個人）'!$F$6:$O$100,8,FALSE)),"",VLOOKUP($D53&amp;"@7",'中間シート（個人）'!$F$6:$O$100,6,FALSE)&amp;VLOOKUP($D53&amp;"@7",'中間シート（個人）'!$F$6:$O$100,7,FALSE)&amp;"."&amp;VLOOKUP($D53&amp;"@7",'中間シート（個人）'!$F$6:$O$100,8,FALSE))</f>
      </c>
      <c r="AF53" s="18">
        <f>IF(ISERROR(VLOOKUP($D53&amp;"@8",'中間シート（個人）'!$F$6:$O$100,4,FALSE)&amp;VLOOKUP($D53&amp;"@8",'中間シート（個人）'!$F$6:$O$100,5,FALSE)),"",VLOOKUP($D53&amp;"@8",'中間シート（個人）'!$F$6:$O$100,4,FALSE)&amp;VLOOKUP($D53&amp;"@8",'中間シート（個人）'!$F$6:$O$100,5,FALSE))</f>
      </c>
      <c r="AG53" s="18">
        <f>IF(ISERROR(VLOOKUP($D53&amp;"@8",'中間シート（個人）'!$F$6:$O$100,6,FALSE)&amp;VLOOKUP($D53&amp;"@8",'中間シート（個人）'!$F$6:$O$100,7,FALSE)&amp;"."&amp;VLOOKUP($D53&amp;"@8",'中間シート（個人）'!$F$6:$O$100,8,FALSE)),"",VLOOKUP($D53&amp;"@8",'中間シート（個人）'!$F$6:$O$100,6,FALSE)&amp;VLOOKUP($D53&amp;"@8",'中間シート（個人）'!$F$6:$O$100,7,FALSE)&amp;"."&amp;VLOOKUP($D53&amp;"@8",'中間シート（個人）'!$F$6:$O$100,8,FALSE))</f>
      </c>
      <c r="AH53" s="18">
        <f>IF(ISERROR(VLOOKUP($D53&amp;"@9",'中間シート（個人）'!$F$6:$O$100,4,FALSE)&amp;VLOOKUP($D53&amp;"@9",'中間シート（個人）'!$F$6:$O$100,5,FALSE)),"",VLOOKUP($D53&amp;"@9",'中間シート（個人）'!$F$6:$O$100,4,FALSE)&amp;VLOOKUP($D53&amp;"@9",'中間シート（個人）'!$F$6:$O$100,5,FALSE))</f>
      </c>
      <c r="AI53" s="18">
        <f>IF(ISERROR(VLOOKUP($D53&amp;"@9",'中間シート（個人）'!$F$6:$O$100,6,FALSE)&amp;VLOOKUP($D53&amp;"@9",'中間シート（個人）'!$F$6:$O$100,7,FALSE)&amp;"."&amp;VLOOKUP($D53&amp;"@9",'中間シート（個人）'!$F$6:$O$100,8,FALSE)),"",VLOOKUP($D53&amp;"@9",'中間シート（個人）'!$F$6:$O$100,6,FALSE)&amp;VLOOKUP($D53&amp;"@9",'中間シート（個人）'!$F$6:$O$100,7,FALSE)&amp;"."&amp;VLOOKUP($D53&amp;"@9",'中間シート（個人）'!$F$6:$O$100,8,FALSE))</f>
      </c>
      <c r="AJ53" s="18">
        <f>IF(ISERROR(VLOOKUP($D53&amp;"@10",'中間シート（個人）'!$F$6:$O$100,4,FALSE)&amp;VLOOKUP($D53&amp;"@10",'中間シート（個人）'!$F$6:$O$100,5,FALSE)),"",VLOOKUP($D53&amp;"@10",'中間シート（個人）'!$F$6:$O$100,4,FALSE)&amp;VLOOKUP($D53&amp;"@10",'中間シート（個人）'!$F$6:$O$100,5,FALSE))</f>
      </c>
      <c r="AK53" s="18">
        <f>IF(ISERROR(VLOOKUP($D53&amp;"@10",'中間シート（個人）'!$F$6:$O$100,6,FALSE)&amp;VLOOKUP($D53&amp;"@10",'中間シート（個人）'!$F$6:$O$100,7,FALSE)&amp;"."&amp;VLOOKUP($D53&amp;"@10",'中間シート（個人）'!$F$6:$O$100,8,FALSE)),"",VLOOKUP($D53&amp;"@10",'中間シート（個人）'!$F$6:$O$100,6,FALSE)&amp;VLOOKUP($D53&amp;"@10",'中間シート（個人）'!$F$6:$O$100,7,FALSE)&amp;"."&amp;VLOOKUP($D53&amp;"@10",'中間シート（個人）'!$F$6:$O$100,8,FALSE))</f>
      </c>
    </row>
    <row r="54" spans="3:37" ht="13.5">
      <c r="C54" s="18">
        <f>IF('中間シート（個人）'!D56="○","",VLOOKUP('個人種目'!F56,'コード一覧'!$A$2:$B$3,2,FALSE))</f>
      </c>
      <c r="D54" s="18">
        <f>IF('中間シート（個人）'!D56="○","",'中間シート（個人）'!C56)</f>
      </c>
      <c r="E54" s="18">
        <f>IF('中間シート（個人）'!D56="○","",ASC('個人種目'!D56&amp;" "&amp;'個人種目'!E56))</f>
      </c>
      <c r="F54" s="18">
        <f>IF('中間シート（個人）'!D56="○","",'個人種目'!G56&amp;IF(LEN('個人種目'!H56)=1,"0"&amp;'個人種目'!H56,'個人種目'!H56)&amp;IF(LEN('個人種目'!I56)=1,"0"&amp;'個人種目'!I56,'個人種目'!I56))</f>
      </c>
      <c r="G54" s="19">
        <f>IF('中間シート（個人）'!D56="○","",VLOOKUP('個人種目'!$J56,'コード一覧'!$C$3:$D$6,2,FALSE))</f>
      </c>
      <c r="H54" s="18">
        <f>IF('中間シート（個人）'!D56="○","",IF('個人種目'!$J56="一般",0,'個人種目'!$K56))</f>
      </c>
      <c r="I54" s="18">
        <f>IF('中間シート（個人）'!D56="○","",'中間シート（個人）'!H56)</f>
      </c>
      <c r="K54" s="18">
        <f>IF('中間シート（個人）'!D56="○","",'個人種目'!$L$1)</f>
      </c>
      <c r="L54" s="18">
        <f>IF('中間シート（個人）'!D56="○","",ASC('申込書_コナミ'!$S$9))</f>
      </c>
      <c r="M54" s="18">
        <f>IF('中間シート（個人）'!D56="○","",'申込書_コナミ'!$E$8)</f>
      </c>
      <c r="Q54" s="18">
        <f>IF('中間シート（個人）'!D56="○","",4)</f>
      </c>
      <c r="R54" s="18">
        <f>IF(ISERROR(VLOOKUP($D54&amp;"@1",'中間シート（個人）'!$F$6:$O$100,4,FALSE)&amp;VLOOKUP($D54&amp;"@1",'中間シート（個人）'!$F$6:$O$100,5,FALSE)),"",VLOOKUP($D54&amp;"@1",'中間シート（個人）'!$F$6:$O$100,4,FALSE)&amp;VLOOKUP($D54&amp;"@1",'中間シート（個人）'!$F$6:$O$100,5,FALSE))</f>
      </c>
      <c r="S54" s="18">
        <f>IF(ISERROR(VLOOKUP($D54&amp;"@1",'中間シート（個人）'!$F$6:$O$100,6,FALSE)&amp;VLOOKUP($D54&amp;"@1",'中間シート（個人）'!$F$6:$O$100,7,FALSE)&amp;"."&amp;VLOOKUP($D54&amp;"@1",'中間シート（個人）'!$F$6:$O$100,8,FALSE)),"",VLOOKUP($D54&amp;"@1",'中間シート（個人）'!$F$6:$O$100,6,FALSE)&amp;VLOOKUP($D54&amp;"@1",'中間シート（個人）'!$F$6:$O$100,7,FALSE)&amp;"."&amp;VLOOKUP($D54&amp;"@1",'中間シート（個人）'!$F$6:$O$100,8,FALSE))</f>
      </c>
      <c r="T54" s="18">
        <f>IF(ISERROR(VLOOKUP($D54&amp;"@2",'中間シート（個人）'!$F$6:$O$100,4,FALSE)&amp;VLOOKUP($D54&amp;"@2",'中間シート（個人）'!$F$6:$O$100,5,FALSE)),"",VLOOKUP($D54&amp;"@2",'中間シート（個人）'!$F$6:$O$100,4,FALSE)&amp;VLOOKUP($D54&amp;"@2",'中間シート（個人）'!$F$6:$O$100,5,FALSE))</f>
      </c>
      <c r="U54" s="18">
        <f>IF(ISERROR(VLOOKUP($D54&amp;"@2",'中間シート（個人）'!$F$6:$O$100,6,FALSE)&amp;VLOOKUP($D54&amp;"@2",'中間シート（個人）'!$F$6:$O$100,7,FALSE)&amp;"."&amp;VLOOKUP($D54&amp;"@2",'中間シート（個人）'!$F$6:$O$100,8,FALSE)),"",VLOOKUP($D54&amp;"@2",'中間シート（個人）'!$F$6:$O$100,6,FALSE)&amp;VLOOKUP($D54&amp;"@2",'中間シート（個人）'!$F$6:$O$100,7,FALSE)&amp;"."&amp;VLOOKUP($D54&amp;"@2",'中間シート（個人）'!$F$6:$O$100,8,FALSE))</f>
      </c>
      <c r="V54" s="18">
        <f>IF(ISERROR(VLOOKUP($D54&amp;"@3",'中間シート（個人）'!$F$6:$O$100,4,FALSE)&amp;VLOOKUP($D54&amp;"@3",'中間シート（個人）'!$F$6:$O$100,5,FALSE)),"",VLOOKUP($D54&amp;"@3",'中間シート（個人）'!$F$6:$O$100,4,FALSE)&amp;VLOOKUP($D54&amp;"@3",'中間シート（個人）'!$F$6:$O$100,5,FALSE))</f>
      </c>
      <c r="W54" s="18">
        <f>IF(ISERROR(VLOOKUP($D54&amp;"@3",'中間シート（個人）'!$F$6:$O$100,6,FALSE)&amp;VLOOKUP($D54&amp;"@3",'中間シート（個人）'!$F$6:$O$100,7,FALSE)&amp;"."&amp;VLOOKUP($D54&amp;"@3",'中間シート（個人）'!$F$6:$O$100,8,FALSE)),"",VLOOKUP($D54&amp;"@3",'中間シート（個人）'!$F$6:$O$100,6,FALSE)&amp;VLOOKUP($D54&amp;"@3",'中間シート（個人）'!$F$6:$O$100,7,FALSE)&amp;"."&amp;VLOOKUP($D54&amp;"@3",'中間シート（個人）'!$F$6:$O$100,8,FALSE))</f>
      </c>
      <c r="X54" s="18">
        <f>IF(ISERROR(VLOOKUP($D54&amp;"@4",'中間シート（個人）'!$F$6:$O$100,4,FALSE)&amp;VLOOKUP($D54&amp;"@4",'中間シート（個人）'!$F$6:$O$100,5,FALSE)),"",VLOOKUP($D54&amp;"@4",'中間シート（個人）'!$F$6:$O$100,4,FALSE)&amp;VLOOKUP($D54&amp;"@4",'中間シート（個人）'!$F$6:$O$100,5,FALSE))</f>
      </c>
      <c r="Y54" s="18">
        <f>IF(ISERROR(VLOOKUP($D54&amp;"@4",'中間シート（個人）'!$F$6:$O$100,6,FALSE)&amp;VLOOKUP($D54&amp;"@4",'中間シート（個人）'!$F$6:$O$100,7,FALSE)&amp;"."&amp;VLOOKUP($D54&amp;"@4",'中間シート（個人）'!$F$6:$O$100,8,FALSE)),"",VLOOKUP($D54&amp;"@4",'中間シート（個人）'!$F$6:$O$100,6,FALSE)&amp;VLOOKUP($D54&amp;"@4",'中間シート（個人）'!$F$6:$O$100,7,FALSE)&amp;"."&amp;VLOOKUP($D54&amp;"@4",'中間シート（個人）'!$F$6:$O$100,8,FALSE))</f>
      </c>
      <c r="Z54" s="18">
        <f>IF(ISERROR(VLOOKUP($D54&amp;"@5",'中間シート（個人）'!$F$6:$O$100,4,FALSE)&amp;VLOOKUP($D54&amp;"@5",'中間シート（個人）'!$F$6:$O$100,5,FALSE)),"",VLOOKUP($D54&amp;"@5",'中間シート（個人）'!$F$6:$O$100,4,FALSE)&amp;VLOOKUP($D54&amp;"@5",'中間シート（個人）'!$F$6:$O$100,5,FALSE))</f>
      </c>
      <c r="AA54" s="18">
        <f>IF(ISERROR(VLOOKUP($D54&amp;"@5",'中間シート（個人）'!$F$6:$O$100,6,FALSE)&amp;VLOOKUP($D54&amp;"@5",'中間シート（個人）'!$F$6:$O$100,7,FALSE)&amp;"."&amp;VLOOKUP($D54&amp;"@5",'中間シート（個人）'!$F$6:$O$100,8,FALSE)),"",VLOOKUP($D54&amp;"@5",'中間シート（個人）'!$F$6:$O$100,6,FALSE)&amp;VLOOKUP($D54&amp;"@5",'中間シート（個人）'!$F$6:$O$100,7,FALSE)&amp;"."&amp;VLOOKUP($D54&amp;"@5",'中間シート（個人）'!$F$6:$O$100,8,FALSE))</f>
      </c>
      <c r="AB54" s="18">
        <f>IF(ISERROR(VLOOKUP($D54&amp;"@6",'中間シート（個人）'!$F$6:$O$100,4,FALSE)&amp;VLOOKUP($D54&amp;"@6",'中間シート（個人）'!$F$6:$O$100,5,FALSE)),"",VLOOKUP($D54&amp;"@6",'中間シート（個人）'!$F$6:$O$100,4,FALSE)&amp;VLOOKUP($D54&amp;"@6",'中間シート（個人）'!$F$6:$O$100,5,FALSE))</f>
      </c>
      <c r="AC54" s="18">
        <f>IF(ISERROR(VLOOKUP($D54&amp;"@6",'中間シート（個人）'!$F$6:$O$100,6,FALSE)&amp;VLOOKUP($D54&amp;"@6",'中間シート（個人）'!$F$6:$O$100,7,FALSE)&amp;"."&amp;VLOOKUP($D54&amp;"@6",'中間シート（個人）'!$F$6:$O$100,8,FALSE)),"",VLOOKUP($D54&amp;"@6",'中間シート（個人）'!$F$6:$O$100,6,FALSE)&amp;VLOOKUP($D54&amp;"@6",'中間シート（個人）'!$F$6:$O$100,7,FALSE)&amp;"."&amp;VLOOKUP($D54&amp;"@6",'中間シート（個人）'!$F$6:$O$100,8,FALSE))</f>
      </c>
      <c r="AD54" s="18">
        <f>IF(ISERROR(VLOOKUP($D54&amp;"@7",'中間シート（個人）'!$F$6:$O$100,4,FALSE)&amp;VLOOKUP($D54&amp;"@7",'中間シート（個人）'!$F$6:$O$100,5,FALSE)),"",VLOOKUP($D54&amp;"@7",'中間シート（個人）'!$F$6:$O$100,4,FALSE)&amp;VLOOKUP($D54&amp;"@7",'中間シート（個人）'!$F$6:$O$100,5,FALSE))</f>
      </c>
      <c r="AE54" s="18">
        <f>IF(ISERROR(VLOOKUP($D54&amp;"@7",'中間シート（個人）'!$F$6:$O$100,6,FALSE)&amp;VLOOKUP($D54&amp;"@7",'中間シート（個人）'!$F$6:$O$100,7,FALSE)&amp;"."&amp;VLOOKUP($D54&amp;"@7",'中間シート（個人）'!$F$6:$O$100,8,FALSE)),"",VLOOKUP($D54&amp;"@7",'中間シート（個人）'!$F$6:$O$100,6,FALSE)&amp;VLOOKUP($D54&amp;"@7",'中間シート（個人）'!$F$6:$O$100,7,FALSE)&amp;"."&amp;VLOOKUP($D54&amp;"@7",'中間シート（個人）'!$F$6:$O$100,8,FALSE))</f>
      </c>
      <c r="AF54" s="18">
        <f>IF(ISERROR(VLOOKUP($D54&amp;"@8",'中間シート（個人）'!$F$6:$O$100,4,FALSE)&amp;VLOOKUP($D54&amp;"@8",'中間シート（個人）'!$F$6:$O$100,5,FALSE)),"",VLOOKUP($D54&amp;"@8",'中間シート（個人）'!$F$6:$O$100,4,FALSE)&amp;VLOOKUP($D54&amp;"@8",'中間シート（個人）'!$F$6:$O$100,5,FALSE))</f>
      </c>
      <c r="AG54" s="18">
        <f>IF(ISERROR(VLOOKUP($D54&amp;"@8",'中間シート（個人）'!$F$6:$O$100,6,FALSE)&amp;VLOOKUP($D54&amp;"@8",'中間シート（個人）'!$F$6:$O$100,7,FALSE)&amp;"."&amp;VLOOKUP($D54&amp;"@8",'中間シート（個人）'!$F$6:$O$100,8,FALSE)),"",VLOOKUP($D54&amp;"@8",'中間シート（個人）'!$F$6:$O$100,6,FALSE)&amp;VLOOKUP($D54&amp;"@8",'中間シート（個人）'!$F$6:$O$100,7,FALSE)&amp;"."&amp;VLOOKUP($D54&amp;"@8",'中間シート（個人）'!$F$6:$O$100,8,FALSE))</f>
      </c>
      <c r="AH54" s="18">
        <f>IF(ISERROR(VLOOKUP($D54&amp;"@9",'中間シート（個人）'!$F$6:$O$100,4,FALSE)&amp;VLOOKUP($D54&amp;"@9",'中間シート（個人）'!$F$6:$O$100,5,FALSE)),"",VLOOKUP($D54&amp;"@9",'中間シート（個人）'!$F$6:$O$100,4,FALSE)&amp;VLOOKUP($D54&amp;"@9",'中間シート（個人）'!$F$6:$O$100,5,FALSE))</f>
      </c>
      <c r="AI54" s="18">
        <f>IF(ISERROR(VLOOKUP($D54&amp;"@9",'中間シート（個人）'!$F$6:$O$100,6,FALSE)&amp;VLOOKUP($D54&amp;"@9",'中間シート（個人）'!$F$6:$O$100,7,FALSE)&amp;"."&amp;VLOOKUP($D54&amp;"@9",'中間シート（個人）'!$F$6:$O$100,8,FALSE)),"",VLOOKUP($D54&amp;"@9",'中間シート（個人）'!$F$6:$O$100,6,FALSE)&amp;VLOOKUP($D54&amp;"@9",'中間シート（個人）'!$F$6:$O$100,7,FALSE)&amp;"."&amp;VLOOKUP($D54&amp;"@9",'中間シート（個人）'!$F$6:$O$100,8,FALSE))</f>
      </c>
      <c r="AJ54" s="18">
        <f>IF(ISERROR(VLOOKUP($D54&amp;"@10",'中間シート（個人）'!$F$6:$O$100,4,FALSE)&amp;VLOOKUP($D54&amp;"@10",'中間シート（個人）'!$F$6:$O$100,5,FALSE)),"",VLOOKUP($D54&amp;"@10",'中間シート（個人）'!$F$6:$O$100,4,FALSE)&amp;VLOOKUP($D54&amp;"@10",'中間シート（個人）'!$F$6:$O$100,5,FALSE))</f>
      </c>
      <c r="AK54" s="18">
        <f>IF(ISERROR(VLOOKUP($D54&amp;"@10",'中間シート（個人）'!$F$6:$O$100,6,FALSE)&amp;VLOOKUP($D54&amp;"@10",'中間シート（個人）'!$F$6:$O$100,7,FALSE)&amp;"."&amp;VLOOKUP($D54&amp;"@10",'中間シート（個人）'!$F$6:$O$100,8,FALSE)),"",VLOOKUP($D54&amp;"@10",'中間シート（個人）'!$F$6:$O$100,6,FALSE)&amp;VLOOKUP($D54&amp;"@10",'中間シート（個人）'!$F$6:$O$100,7,FALSE)&amp;"."&amp;VLOOKUP($D54&amp;"@10",'中間シート（個人）'!$F$6:$O$100,8,FALSE))</f>
      </c>
    </row>
    <row r="55" spans="3:37" ht="13.5">
      <c r="C55" s="18">
        <f>IF('中間シート（個人）'!D57="○","",VLOOKUP('個人種目'!F57,'コード一覧'!$A$2:$B$3,2,FALSE))</f>
      </c>
      <c r="D55" s="18">
        <f>IF('中間シート（個人）'!D57="○","",'中間シート（個人）'!C57)</f>
      </c>
      <c r="E55" s="18">
        <f>IF('中間シート（個人）'!D57="○","",ASC('個人種目'!D57&amp;" "&amp;'個人種目'!E57))</f>
      </c>
      <c r="F55" s="18">
        <f>IF('中間シート（個人）'!D57="○","",'個人種目'!G57&amp;IF(LEN('個人種目'!H57)=1,"0"&amp;'個人種目'!H57,'個人種目'!H57)&amp;IF(LEN('個人種目'!I57)=1,"0"&amp;'個人種目'!I57,'個人種目'!I57))</f>
      </c>
      <c r="G55" s="19">
        <f>IF('中間シート（個人）'!D57="○","",VLOOKUP('個人種目'!$J57,'コード一覧'!$C$3:$D$6,2,FALSE))</f>
      </c>
      <c r="H55" s="18">
        <f>IF('中間シート（個人）'!D57="○","",IF('個人種目'!$J57="一般",0,'個人種目'!$K57))</f>
      </c>
      <c r="I55" s="18">
        <f>IF('中間シート（個人）'!D57="○","",'中間シート（個人）'!H57)</f>
      </c>
      <c r="K55" s="18">
        <f>IF('中間シート（個人）'!D57="○","",'個人種目'!$L$1)</f>
      </c>
      <c r="L55" s="18">
        <f>IF('中間シート（個人）'!D57="○","",ASC('申込書_コナミ'!$S$9))</f>
      </c>
      <c r="M55" s="18">
        <f>IF('中間シート（個人）'!D57="○","",'申込書_コナミ'!$E$8)</f>
      </c>
      <c r="Q55" s="18">
        <f>IF('中間シート（個人）'!D57="○","",4)</f>
      </c>
      <c r="R55" s="18">
        <f>IF(ISERROR(VLOOKUP($D55&amp;"@1",'中間シート（個人）'!$F$6:$O$100,4,FALSE)&amp;VLOOKUP($D55&amp;"@1",'中間シート（個人）'!$F$6:$O$100,5,FALSE)),"",VLOOKUP($D55&amp;"@1",'中間シート（個人）'!$F$6:$O$100,4,FALSE)&amp;VLOOKUP($D55&amp;"@1",'中間シート（個人）'!$F$6:$O$100,5,FALSE))</f>
      </c>
      <c r="S55" s="18">
        <f>IF(ISERROR(VLOOKUP($D55&amp;"@1",'中間シート（個人）'!$F$6:$O$100,6,FALSE)&amp;VLOOKUP($D55&amp;"@1",'中間シート（個人）'!$F$6:$O$100,7,FALSE)&amp;"."&amp;VLOOKUP($D55&amp;"@1",'中間シート（個人）'!$F$6:$O$100,8,FALSE)),"",VLOOKUP($D55&amp;"@1",'中間シート（個人）'!$F$6:$O$100,6,FALSE)&amp;VLOOKUP($D55&amp;"@1",'中間シート（個人）'!$F$6:$O$100,7,FALSE)&amp;"."&amp;VLOOKUP($D55&amp;"@1",'中間シート（個人）'!$F$6:$O$100,8,FALSE))</f>
      </c>
      <c r="T55" s="18">
        <f>IF(ISERROR(VLOOKUP($D55&amp;"@2",'中間シート（個人）'!$F$6:$O$100,4,FALSE)&amp;VLOOKUP($D55&amp;"@2",'中間シート（個人）'!$F$6:$O$100,5,FALSE)),"",VLOOKUP($D55&amp;"@2",'中間シート（個人）'!$F$6:$O$100,4,FALSE)&amp;VLOOKUP($D55&amp;"@2",'中間シート（個人）'!$F$6:$O$100,5,FALSE))</f>
      </c>
      <c r="U55" s="18">
        <f>IF(ISERROR(VLOOKUP($D55&amp;"@2",'中間シート（個人）'!$F$6:$O$100,6,FALSE)&amp;VLOOKUP($D55&amp;"@2",'中間シート（個人）'!$F$6:$O$100,7,FALSE)&amp;"."&amp;VLOOKUP($D55&amp;"@2",'中間シート（個人）'!$F$6:$O$100,8,FALSE)),"",VLOOKUP($D55&amp;"@2",'中間シート（個人）'!$F$6:$O$100,6,FALSE)&amp;VLOOKUP($D55&amp;"@2",'中間シート（個人）'!$F$6:$O$100,7,FALSE)&amp;"."&amp;VLOOKUP($D55&amp;"@2",'中間シート（個人）'!$F$6:$O$100,8,FALSE))</f>
      </c>
      <c r="V55" s="18">
        <f>IF(ISERROR(VLOOKUP($D55&amp;"@3",'中間シート（個人）'!$F$6:$O$100,4,FALSE)&amp;VLOOKUP($D55&amp;"@3",'中間シート（個人）'!$F$6:$O$100,5,FALSE)),"",VLOOKUP($D55&amp;"@3",'中間シート（個人）'!$F$6:$O$100,4,FALSE)&amp;VLOOKUP($D55&amp;"@3",'中間シート（個人）'!$F$6:$O$100,5,FALSE))</f>
      </c>
      <c r="W55" s="18">
        <f>IF(ISERROR(VLOOKUP($D55&amp;"@3",'中間シート（個人）'!$F$6:$O$100,6,FALSE)&amp;VLOOKUP($D55&amp;"@3",'中間シート（個人）'!$F$6:$O$100,7,FALSE)&amp;"."&amp;VLOOKUP($D55&amp;"@3",'中間シート（個人）'!$F$6:$O$100,8,FALSE)),"",VLOOKUP($D55&amp;"@3",'中間シート（個人）'!$F$6:$O$100,6,FALSE)&amp;VLOOKUP($D55&amp;"@3",'中間シート（個人）'!$F$6:$O$100,7,FALSE)&amp;"."&amp;VLOOKUP($D55&amp;"@3",'中間シート（個人）'!$F$6:$O$100,8,FALSE))</f>
      </c>
      <c r="X55" s="18">
        <f>IF(ISERROR(VLOOKUP($D55&amp;"@4",'中間シート（個人）'!$F$6:$O$100,4,FALSE)&amp;VLOOKUP($D55&amp;"@4",'中間シート（個人）'!$F$6:$O$100,5,FALSE)),"",VLOOKUP($D55&amp;"@4",'中間シート（個人）'!$F$6:$O$100,4,FALSE)&amp;VLOOKUP($D55&amp;"@4",'中間シート（個人）'!$F$6:$O$100,5,FALSE))</f>
      </c>
      <c r="Y55" s="18">
        <f>IF(ISERROR(VLOOKUP($D55&amp;"@4",'中間シート（個人）'!$F$6:$O$100,6,FALSE)&amp;VLOOKUP($D55&amp;"@4",'中間シート（個人）'!$F$6:$O$100,7,FALSE)&amp;"."&amp;VLOOKUP($D55&amp;"@4",'中間シート（個人）'!$F$6:$O$100,8,FALSE)),"",VLOOKUP($D55&amp;"@4",'中間シート（個人）'!$F$6:$O$100,6,FALSE)&amp;VLOOKUP($D55&amp;"@4",'中間シート（個人）'!$F$6:$O$100,7,FALSE)&amp;"."&amp;VLOOKUP($D55&amp;"@4",'中間シート（個人）'!$F$6:$O$100,8,FALSE))</f>
      </c>
      <c r="Z55" s="18">
        <f>IF(ISERROR(VLOOKUP($D55&amp;"@5",'中間シート（個人）'!$F$6:$O$100,4,FALSE)&amp;VLOOKUP($D55&amp;"@5",'中間シート（個人）'!$F$6:$O$100,5,FALSE)),"",VLOOKUP($D55&amp;"@5",'中間シート（個人）'!$F$6:$O$100,4,FALSE)&amp;VLOOKUP($D55&amp;"@5",'中間シート（個人）'!$F$6:$O$100,5,FALSE))</f>
      </c>
      <c r="AA55" s="18">
        <f>IF(ISERROR(VLOOKUP($D55&amp;"@5",'中間シート（個人）'!$F$6:$O$100,6,FALSE)&amp;VLOOKUP($D55&amp;"@5",'中間シート（個人）'!$F$6:$O$100,7,FALSE)&amp;"."&amp;VLOOKUP($D55&amp;"@5",'中間シート（個人）'!$F$6:$O$100,8,FALSE)),"",VLOOKUP($D55&amp;"@5",'中間シート（個人）'!$F$6:$O$100,6,FALSE)&amp;VLOOKUP($D55&amp;"@5",'中間シート（個人）'!$F$6:$O$100,7,FALSE)&amp;"."&amp;VLOOKUP($D55&amp;"@5",'中間シート（個人）'!$F$6:$O$100,8,FALSE))</f>
      </c>
      <c r="AB55" s="18">
        <f>IF(ISERROR(VLOOKUP($D55&amp;"@6",'中間シート（個人）'!$F$6:$O$100,4,FALSE)&amp;VLOOKUP($D55&amp;"@6",'中間シート（個人）'!$F$6:$O$100,5,FALSE)),"",VLOOKUP($D55&amp;"@6",'中間シート（個人）'!$F$6:$O$100,4,FALSE)&amp;VLOOKUP($D55&amp;"@6",'中間シート（個人）'!$F$6:$O$100,5,FALSE))</f>
      </c>
      <c r="AC55" s="18">
        <f>IF(ISERROR(VLOOKUP($D55&amp;"@6",'中間シート（個人）'!$F$6:$O$100,6,FALSE)&amp;VLOOKUP($D55&amp;"@6",'中間シート（個人）'!$F$6:$O$100,7,FALSE)&amp;"."&amp;VLOOKUP($D55&amp;"@6",'中間シート（個人）'!$F$6:$O$100,8,FALSE)),"",VLOOKUP($D55&amp;"@6",'中間シート（個人）'!$F$6:$O$100,6,FALSE)&amp;VLOOKUP($D55&amp;"@6",'中間シート（個人）'!$F$6:$O$100,7,FALSE)&amp;"."&amp;VLOOKUP($D55&amp;"@6",'中間シート（個人）'!$F$6:$O$100,8,FALSE))</f>
      </c>
      <c r="AD55" s="18">
        <f>IF(ISERROR(VLOOKUP($D55&amp;"@7",'中間シート（個人）'!$F$6:$O$100,4,FALSE)&amp;VLOOKUP($D55&amp;"@7",'中間シート（個人）'!$F$6:$O$100,5,FALSE)),"",VLOOKUP($D55&amp;"@7",'中間シート（個人）'!$F$6:$O$100,4,FALSE)&amp;VLOOKUP($D55&amp;"@7",'中間シート（個人）'!$F$6:$O$100,5,FALSE))</f>
      </c>
      <c r="AE55" s="18">
        <f>IF(ISERROR(VLOOKUP($D55&amp;"@7",'中間シート（個人）'!$F$6:$O$100,6,FALSE)&amp;VLOOKUP($D55&amp;"@7",'中間シート（個人）'!$F$6:$O$100,7,FALSE)&amp;"."&amp;VLOOKUP($D55&amp;"@7",'中間シート（個人）'!$F$6:$O$100,8,FALSE)),"",VLOOKUP($D55&amp;"@7",'中間シート（個人）'!$F$6:$O$100,6,FALSE)&amp;VLOOKUP($D55&amp;"@7",'中間シート（個人）'!$F$6:$O$100,7,FALSE)&amp;"."&amp;VLOOKUP($D55&amp;"@7",'中間シート（個人）'!$F$6:$O$100,8,FALSE))</f>
      </c>
      <c r="AF55" s="18">
        <f>IF(ISERROR(VLOOKUP($D55&amp;"@8",'中間シート（個人）'!$F$6:$O$100,4,FALSE)&amp;VLOOKUP($D55&amp;"@8",'中間シート（個人）'!$F$6:$O$100,5,FALSE)),"",VLOOKUP($D55&amp;"@8",'中間シート（個人）'!$F$6:$O$100,4,FALSE)&amp;VLOOKUP($D55&amp;"@8",'中間シート（個人）'!$F$6:$O$100,5,FALSE))</f>
      </c>
      <c r="AG55" s="18">
        <f>IF(ISERROR(VLOOKUP($D55&amp;"@8",'中間シート（個人）'!$F$6:$O$100,6,FALSE)&amp;VLOOKUP($D55&amp;"@8",'中間シート（個人）'!$F$6:$O$100,7,FALSE)&amp;"."&amp;VLOOKUP($D55&amp;"@8",'中間シート（個人）'!$F$6:$O$100,8,FALSE)),"",VLOOKUP($D55&amp;"@8",'中間シート（個人）'!$F$6:$O$100,6,FALSE)&amp;VLOOKUP($D55&amp;"@8",'中間シート（個人）'!$F$6:$O$100,7,FALSE)&amp;"."&amp;VLOOKUP($D55&amp;"@8",'中間シート（個人）'!$F$6:$O$100,8,FALSE))</f>
      </c>
      <c r="AH55" s="18">
        <f>IF(ISERROR(VLOOKUP($D55&amp;"@9",'中間シート（個人）'!$F$6:$O$100,4,FALSE)&amp;VLOOKUP($D55&amp;"@9",'中間シート（個人）'!$F$6:$O$100,5,FALSE)),"",VLOOKUP($D55&amp;"@9",'中間シート（個人）'!$F$6:$O$100,4,FALSE)&amp;VLOOKUP($D55&amp;"@9",'中間シート（個人）'!$F$6:$O$100,5,FALSE))</f>
      </c>
      <c r="AI55" s="18">
        <f>IF(ISERROR(VLOOKUP($D55&amp;"@9",'中間シート（個人）'!$F$6:$O$100,6,FALSE)&amp;VLOOKUP($D55&amp;"@9",'中間シート（個人）'!$F$6:$O$100,7,FALSE)&amp;"."&amp;VLOOKUP($D55&amp;"@9",'中間シート（個人）'!$F$6:$O$100,8,FALSE)),"",VLOOKUP($D55&amp;"@9",'中間シート（個人）'!$F$6:$O$100,6,FALSE)&amp;VLOOKUP($D55&amp;"@9",'中間シート（個人）'!$F$6:$O$100,7,FALSE)&amp;"."&amp;VLOOKUP($D55&amp;"@9",'中間シート（個人）'!$F$6:$O$100,8,FALSE))</f>
      </c>
      <c r="AJ55" s="18">
        <f>IF(ISERROR(VLOOKUP($D55&amp;"@10",'中間シート（個人）'!$F$6:$O$100,4,FALSE)&amp;VLOOKUP($D55&amp;"@10",'中間シート（個人）'!$F$6:$O$100,5,FALSE)),"",VLOOKUP($D55&amp;"@10",'中間シート（個人）'!$F$6:$O$100,4,FALSE)&amp;VLOOKUP($D55&amp;"@10",'中間シート（個人）'!$F$6:$O$100,5,FALSE))</f>
      </c>
      <c r="AK55" s="18">
        <f>IF(ISERROR(VLOOKUP($D55&amp;"@10",'中間シート（個人）'!$F$6:$O$100,6,FALSE)&amp;VLOOKUP($D55&amp;"@10",'中間シート（個人）'!$F$6:$O$100,7,FALSE)&amp;"."&amp;VLOOKUP($D55&amp;"@10",'中間シート（個人）'!$F$6:$O$100,8,FALSE)),"",VLOOKUP($D55&amp;"@10",'中間シート（個人）'!$F$6:$O$100,6,FALSE)&amp;VLOOKUP($D55&amp;"@10",'中間シート（個人）'!$F$6:$O$100,7,FALSE)&amp;"."&amp;VLOOKUP($D55&amp;"@10",'中間シート（個人）'!$F$6:$O$100,8,FALSE))</f>
      </c>
    </row>
    <row r="56" spans="3:37" ht="13.5">
      <c r="C56" s="18">
        <f>IF('中間シート（個人）'!D58="○","",VLOOKUP('個人種目'!F58,'コード一覧'!$A$2:$B$3,2,FALSE))</f>
      </c>
      <c r="D56" s="18">
        <f>IF('中間シート（個人）'!D58="○","",'中間シート（個人）'!C58)</f>
      </c>
      <c r="E56" s="18">
        <f>IF('中間シート（個人）'!D58="○","",ASC('個人種目'!D58&amp;" "&amp;'個人種目'!E58))</f>
      </c>
      <c r="F56" s="18">
        <f>IF('中間シート（個人）'!D58="○","",'個人種目'!G58&amp;IF(LEN('個人種目'!H58)=1,"0"&amp;'個人種目'!H58,'個人種目'!H58)&amp;IF(LEN('個人種目'!I58)=1,"0"&amp;'個人種目'!I58,'個人種目'!I58))</f>
      </c>
      <c r="G56" s="19">
        <f>IF('中間シート（個人）'!D58="○","",VLOOKUP('個人種目'!$J58,'コード一覧'!$C$3:$D$6,2,FALSE))</f>
      </c>
      <c r="H56" s="18">
        <f>IF('中間シート（個人）'!D58="○","",IF('個人種目'!$J58="一般",0,'個人種目'!$K58))</f>
      </c>
      <c r="I56" s="18">
        <f>IF('中間シート（個人）'!D58="○","",'中間シート（個人）'!H58)</f>
      </c>
      <c r="K56" s="18">
        <f>IF('中間シート（個人）'!D58="○","",'個人種目'!$L$1)</f>
      </c>
      <c r="L56" s="18">
        <f>IF('中間シート（個人）'!D58="○","",ASC('申込書_コナミ'!$S$9))</f>
      </c>
      <c r="M56" s="18">
        <f>IF('中間シート（個人）'!D58="○","",'申込書_コナミ'!$E$8)</f>
      </c>
      <c r="Q56" s="18">
        <f>IF('中間シート（個人）'!D58="○","",4)</f>
      </c>
      <c r="R56" s="18">
        <f>IF(ISERROR(VLOOKUP($D56&amp;"@1",'中間シート（個人）'!$F$6:$O$100,4,FALSE)&amp;VLOOKUP($D56&amp;"@1",'中間シート（個人）'!$F$6:$O$100,5,FALSE)),"",VLOOKUP($D56&amp;"@1",'中間シート（個人）'!$F$6:$O$100,4,FALSE)&amp;VLOOKUP($D56&amp;"@1",'中間シート（個人）'!$F$6:$O$100,5,FALSE))</f>
      </c>
      <c r="S56" s="18">
        <f>IF(ISERROR(VLOOKUP($D56&amp;"@1",'中間シート（個人）'!$F$6:$O$100,6,FALSE)&amp;VLOOKUP($D56&amp;"@1",'中間シート（個人）'!$F$6:$O$100,7,FALSE)&amp;"."&amp;VLOOKUP($D56&amp;"@1",'中間シート（個人）'!$F$6:$O$100,8,FALSE)),"",VLOOKUP($D56&amp;"@1",'中間シート（個人）'!$F$6:$O$100,6,FALSE)&amp;VLOOKUP($D56&amp;"@1",'中間シート（個人）'!$F$6:$O$100,7,FALSE)&amp;"."&amp;VLOOKUP($D56&amp;"@1",'中間シート（個人）'!$F$6:$O$100,8,FALSE))</f>
      </c>
      <c r="T56" s="18">
        <f>IF(ISERROR(VLOOKUP($D56&amp;"@2",'中間シート（個人）'!$F$6:$O$100,4,FALSE)&amp;VLOOKUP($D56&amp;"@2",'中間シート（個人）'!$F$6:$O$100,5,FALSE)),"",VLOOKUP($D56&amp;"@2",'中間シート（個人）'!$F$6:$O$100,4,FALSE)&amp;VLOOKUP($D56&amp;"@2",'中間シート（個人）'!$F$6:$O$100,5,FALSE))</f>
      </c>
      <c r="U56" s="18">
        <f>IF(ISERROR(VLOOKUP($D56&amp;"@2",'中間シート（個人）'!$F$6:$O$100,6,FALSE)&amp;VLOOKUP($D56&amp;"@2",'中間シート（個人）'!$F$6:$O$100,7,FALSE)&amp;"."&amp;VLOOKUP($D56&amp;"@2",'中間シート（個人）'!$F$6:$O$100,8,FALSE)),"",VLOOKUP($D56&amp;"@2",'中間シート（個人）'!$F$6:$O$100,6,FALSE)&amp;VLOOKUP($D56&amp;"@2",'中間シート（個人）'!$F$6:$O$100,7,FALSE)&amp;"."&amp;VLOOKUP($D56&amp;"@2",'中間シート（個人）'!$F$6:$O$100,8,FALSE))</f>
      </c>
      <c r="V56" s="18">
        <f>IF(ISERROR(VLOOKUP($D56&amp;"@3",'中間シート（個人）'!$F$6:$O$100,4,FALSE)&amp;VLOOKUP($D56&amp;"@3",'中間シート（個人）'!$F$6:$O$100,5,FALSE)),"",VLOOKUP($D56&amp;"@3",'中間シート（個人）'!$F$6:$O$100,4,FALSE)&amp;VLOOKUP($D56&amp;"@3",'中間シート（個人）'!$F$6:$O$100,5,FALSE))</f>
      </c>
      <c r="W56" s="18">
        <f>IF(ISERROR(VLOOKUP($D56&amp;"@3",'中間シート（個人）'!$F$6:$O$100,6,FALSE)&amp;VLOOKUP($D56&amp;"@3",'中間シート（個人）'!$F$6:$O$100,7,FALSE)&amp;"."&amp;VLOOKUP($D56&amp;"@3",'中間シート（個人）'!$F$6:$O$100,8,FALSE)),"",VLOOKUP($D56&amp;"@3",'中間シート（個人）'!$F$6:$O$100,6,FALSE)&amp;VLOOKUP($D56&amp;"@3",'中間シート（個人）'!$F$6:$O$100,7,FALSE)&amp;"."&amp;VLOOKUP($D56&amp;"@3",'中間シート（個人）'!$F$6:$O$100,8,FALSE))</f>
      </c>
      <c r="X56" s="18">
        <f>IF(ISERROR(VLOOKUP($D56&amp;"@4",'中間シート（個人）'!$F$6:$O$100,4,FALSE)&amp;VLOOKUP($D56&amp;"@4",'中間シート（個人）'!$F$6:$O$100,5,FALSE)),"",VLOOKUP($D56&amp;"@4",'中間シート（個人）'!$F$6:$O$100,4,FALSE)&amp;VLOOKUP($D56&amp;"@4",'中間シート（個人）'!$F$6:$O$100,5,FALSE))</f>
      </c>
      <c r="Y56" s="18">
        <f>IF(ISERROR(VLOOKUP($D56&amp;"@4",'中間シート（個人）'!$F$6:$O$100,6,FALSE)&amp;VLOOKUP($D56&amp;"@4",'中間シート（個人）'!$F$6:$O$100,7,FALSE)&amp;"."&amp;VLOOKUP($D56&amp;"@4",'中間シート（個人）'!$F$6:$O$100,8,FALSE)),"",VLOOKUP($D56&amp;"@4",'中間シート（個人）'!$F$6:$O$100,6,FALSE)&amp;VLOOKUP($D56&amp;"@4",'中間シート（個人）'!$F$6:$O$100,7,FALSE)&amp;"."&amp;VLOOKUP($D56&amp;"@4",'中間シート（個人）'!$F$6:$O$100,8,FALSE))</f>
      </c>
      <c r="Z56" s="18">
        <f>IF(ISERROR(VLOOKUP($D56&amp;"@5",'中間シート（個人）'!$F$6:$O$100,4,FALSE)&amp;VLOOKUP($D56&amp;"@5",'中間シート（個人）'!$F$6:$O$100,5,FALSE)),"",VLOOKUP($D56&amp;"@5",'中間シート（個人）'!$F$6:$O$100,4,FALSE)&amp;VLOOKUP($D56&amp;"@5",'中間シート（個人）'!$F$6:$O$100,5,FALSE))</f>
      </c>
      <c r="AA56" s="18">
        <f>IF(ISERROR(VLOOKUP($D56&amp;"@5",'中間シート（個人）'!$F$6:$O$100,6,FALSE)&amp;VLOOKUP($D56&amp;"@5",'中間シート（個人）'!$F$6:$O$100,7,FALSE)&amp;"."&amp;VLOOKUP($D56&amp;"@5",'中間シート（個人）'!$F$6:$O$100,8,FALSE)),"",VLOOKUP($D56&amp;"@5",'中間シート（個人）'!$F$6:$O$100,6,FALSE)&amp;VLOOKUP($D56&amp;"@5",'中間シート（個人）'!$F$6:$O$100,7,FALSE)&amp;"."&amp;VLOOKUP($D56&amp;"@5",'中間シート（個人）'!$F$6:$O$100,8,FALSE))</f>
      </c>
      <c r="AB56" s="18">
        <f>IF(ISERROR(VLOOKUP($D56&amp;"@6",'中間シート（個人）'!$F$6:$O$100,4,FALSE)&amp;VLOOKUP($D56&amp;"@6",'中間シート（個人）'!$F$6:$O$100,5,FALSE)),"",VLOOKUP($D56&amp;"@6",'中間シート（個人）'!$F$6:$O$100,4,FALSE)&amp;VLOOKUP($D56&amp;"@6",'中間シート（個人）'!$F$6:$O$100,5,FALSE))</f>
      </c>
      <c r="AC56" s="18">
        <f>IF(ISERROR(VLOOKUP($D56&amp;"@6",'中間シート（個人）'!$F$6:$O$100,6,FALSE)&amp;VLOOKUP($D56&amp;"@6",'中間シート（個人）'!$F$6:$O$100,7,FALSE)&amp;"."&amp;VLOOKUP($D56&amp;"@6",'中間シート（個人）'!$F$6:$O$100,8,FALSE)),"",VLOOKUP($D56&amp;"@6",'中間シート（個人）'!$F$6:$O$100,6,FALSE)&amp;VLOOKUP($D56&amp;"@6",'中間シート（個人）'!$F$6:$O$100,7,FALSE)&amp;"."&amp;VLOOKUP($D56&amp;"@6",'中間シート（個人）'!$F$6:$O$100,8,FALSE))</f>
      </c>
      <c r="AD56" s="18">
        <f>IF(ISERROR(VLOOKUP($D56&amp;"@7",'中間シート（個人）'!$F$6:$O$100,4,FALSE)&amp;VLOOKUP($D56&amp;"@7",'中間シート（個人）'!$F$6:$O$100,5,FALSE)),"",VLOOKUP($D56&amp;"@7",'中間シート（個人）'!$F$6:$O$100,4,FALSE)&amp;VLOOKUP($D56&amp;"@7",'中間シート（個人）'!$F$6:$O$100,5,FALSE))</f>
      </c>
      <c r="AE56" s="18">
        <f>IF(ISERROR(VLOOKUP($D56&amp;"@7",'中間シート（個人）'!$F$6:$O$100,6,FALSE)&amp;VLOOKUP($D56&amp;"@7",'中間シート（個人）'!$F$6:$O$100,7,FALSE)&amp;"."&amp;VLOOKUP($D56&amp;"@7",'中間シート（個人）'!$F$6:$O$100,8,FALSE)),"",VLOOKUP($D56&amp;"@7",'中間シート（個人）'!$F$6:$O$100,6,FALSE)&amp;VLOOKUP($D56&amp;"@7",'中間シート（個人）'!$F$6:$O$100,7,FALSE)&amp;"."&amp;VLOOKUP($D56&amp;"@7",'中間シート（個人）'!$F$6:$O$100,8,FALSE))</f>
      </c>
      <c r="AF56" s="18">
        <f>IF(ISERROR(VLOOKUP($D56&amp;"@8",'中間シート（個人）'!$F$6:$O$100,4,FALSE)&amp;VLOOKUP($D56&amp;"@8",'中間シート（個人）'!$F$6:$O$100,5,FALSE)),"",VLOOKUP($D56&amp;"@8",'中間シート（個人）'!$F$6:$O$100,4,FALSE)&amp;VLOOKUP($D56&amp;"@8",'中間シート（個人）'!$F$6:$O$100,5,FALSE))</f>
      </c>
      <c r="AG56" s="18">
        <f>IF(ISERROR(VLOOKUP($D56&amp;"@8",'中間シート（個人）'!$F$6:$O$100,6,FALSE)&amp;VLOOKUP($D56&amp;"@8",'中間シート（個人）'!$F$6:$O$100,7,FALSE)&amp;"."&amp;VLOOKUP($D56&amp;"@8",'中間シート（個人）'!$F$6:$O$100,8,FALSE)),"",VLOOKUP($D56&amp;"@8",'中間シート（個人）'!$F$6:$O$100,6,FALSE)&amp;VLOOKUP($D56&amp;"@8",'中間シート（個人）'!$F$6:$O$100,7,FALSE)&amp;"."&amp;VLOOKUP($D56&amp;"@8",'中間シート（個人）'!$F$6:$O$100,8,FALSE))</f>
      </c>
      <c r="AH56" s="18">
        <f>IF(ISERROR(VLOOKUP($D56&amp;"@9",'中間シート（個人）'!$F$6:$O$100,4,FALSE)&amp;VLOOKUP($D56&amp;"@9",'中間シート（個人）'!$F$6:$O$100,5,FALSE)),"",VLOOKUP($D56&amp;"@9",'中間シート（個人）'!$F$6:$O$100,4,FALSE)&amp;VLOOKUP($D56&amp;"@9",'中間シート（個人）'!$F$6:$O$100,5,FALSE))</f>
      </c>
      <c r="AI56" s="18">
        <f>IF(ISERROR(VLOOKUP($D56&amp;"@9",'中間シート（個人）'!$F$6:$O$100,6,FALSE)&amp;VLOOKUP($D56&amp;"@9",'中間シート（個人）'!$F$6:$O$100,7,FALSE)&amp;"."&amp;VLOOKUP($D56&amp;"@9",'中間シート（個人）'!$F$6:$O$100,8,FALSE)),"",VLOOKUP($D56&amp;"@9",'中間シート（個人）'!$F$6:$O$100,6,FALSE)&amp;VLOOKUP($D56&amp;"@9",'中間シート（個人）'!$F$6:$O$100,7,FALSE)&amp;"."&amp;VLOOKUP($D56&amp;"@9",'中間シート（個人）'!$F$6:$O$100,8,FALSE))</f>
      </c>
      <c r="AJ56" s="18">
        <f>IF(ISERROR(VLOOKUP($D56&amp;"@10",'中間シート（個人）'!$F$6:$O$100,4,FALSE)&amp;VLOOKUP($D56&amp;"@10",'中間シート（個人）'!$F$6:$O$100,5,FALSE)),"",VLOOKUP($D56&amp;"@10",'中間シート（個人）'!$F$6:$O$100,4,FALSE)&amp;VLOOKUP($D56&amp;"@10",'中間シート（個人）'!$F$6:$O$100,5,FALSE))</f>
      </c>
      <c r="AK56" s="18">
        <f>IF(ISERROR(VLOOKUP($D56&amp;"@10",'中間シート（個人）'!$F$6:$O$100,6,FALSE)&amp;VLOOKUP($D56&amp;"@10",'中間シート（個人）'!$F$6:$O$100,7,FALSE)&amp;"."&amp;VLOOKUP($D56&amp;"@10",'中間シート（個人）'!$F$6:$O$100,8,FALSE)),"",VLOOKUP($D56&amp;"@10",'中間シート（個人）'!$F$6:$O$100,6,FALSE)&amp;VLOOKUP($D56&amp;"@10",'中間シート（個人）'!$F$6:$O$100,7,FALSE)&amp;"."&amp;VLOOKUP($D56&amp;"@10",'中間シート（個人）'!$F$6:$O$100,8,FALSE))</f>
      </c>
    </row>
    <row r="57" spans="3:37" ht="13.5">
      <c r="C57" s="18">
        <f>IF('中間シート（個人）'!D59="○","",VLOOKUP('個人種目'!F59,'コード一覧'!$A$2:$B$3,2,FALSE))</f>
      </c>
      <c r="D57" s="18">
        <f>IF('中間シート（個人）'!D59="○","",'中間シート（個人）'!C59)</f>
      </c>
      <c r="E57" s="18">
        <f>IF('中間シート（個人）'!D59="○","",ASC('個人種目'!D59&amp;" "&amp;'個人種目'!E59))</f>
      </c>
      <c r="F57" s="18">
        <f>IF('中間シート（個人）'!D59="○","",'個人種目'!G59&amp;IF(LEN('個人種目'!H59)=1,"0"&amp;'個人種目'!H59,'個人種目'!H59)&amp;IF(LEN('個人種目'!I59)=1,"0"&amp;'個人種目'!I59,'個人種目'!I59))</f>
      </c>
      <c r="G57" s="19">
        <f>IF('中間シート（個人）'!D59="○","",VLOOKUP('個人種目'!$J59,'コード一覧'!$C$3:$D$6,2,FALSE))</f>
      </c>
      <c r="H57" s="18">
        <f>IF('中間シート（個人）'!D59="○","",IF('個人種目'!$J59="一般",0,'個人種目'!$K59))</f>
      </c>
      <c r="I57" s="18">
        <f>IF('中間シート（個人）'!D59="○","",'中間シート（個人）'!H59)</f>
      </c>
      <c r="K57" s="18">
        <f>IF('中間シート（個人）'!D59="○","",'個人種目'!$L$1)</f>
      </c>
      <c r="L57" s="18">
        <f>IF('中間シート（個人）'!D59="○","",ASC('申込書_コナミ'!$S$9))</f>
      </c>
      <c r="M57" s="18">
        <f>IF('中間シート（個人）'!D59="○","",'申込書_コナミ'!$E$8)</f>
      </c>
      <c r="Q57" s="18">
        <f>IF('中間シート（個人）'!D59="○","",4)</f>
      </c>
      <c r="R57" s="18">
        <f>IF(ISERROR(VLOOKUP($D57&amp;"@1",'中間シート（個人）'!$F$6:$O$100,4,FALSE)&amp;VLOOKUP($D57&amp;"@1",'中間シート（個人）'!$F$6:$O$100,5,FALSE)),"",VLOOKUP($D57&amp;"@1",'中間シート（個人）'!$F$6:$O$100,4,FALSE)&amp;VLOOKUP($D57&amp;"@1",'中間シート（個人）'!$F$6:$O$100,5,FALSE))</f>
      </c>
      <c r="S57" s="18">
        <f>IF(ISERROR(VLOOKUP($D57&amp;"@1",'中間シート（個人）'!$F$6:$O$100,6,FALSE)&amp;VLOOKUP($D57&amp;"@1",'中間シート（個人）'!$F$6:$O$100,7,FALSE)&amp;"."&amp;VLOOKUP($D57&amp;"@1",'中間シート（個人）'!$F$6:$O$100,8,FALSE)),"",VLOOKUP($D57&amp;"@1",'中間シート（個人）'!$F$6:$O$100,6,FALSE)&amp;VLOOKUP($D57&amp;"@1",'中間シート（個人）'!$F$6:$O$100,7,FALSE)&amp;"."&amp;VLOOKUP($D57&amp;"@1",'中間シート（個人）'!$F$6:$O$100,8,FALSE))</f>
      </c>
      <c r="T57" s="18">
        <f>IF(ISERROR(VLOOKUP($D57&amp;"@2",'中間シート（個人）'!$F$6:$O$100,4,FALSE)&amp;VLOOKUP($D57&amp;"@2",'中間シート（個人）'!$F$6:$O$100,5,FALSE)),"",VLOOKUP($D57&amp;"@2",'中間シート（個人）'!$F$6:$O$100,4,FALSE)&amp;VLOOKUP($D57&amp;"@2",'中間シート（個人）'!$F$6:$O$100,5,FALSE))</f>
      </c>
      <c r="U57" s="18">
        <f>IF(ISERROR(VLOOKUP($D57&amp;"@2",'中間シート（個人）'!$F$6:$O$100,6,FALSE)&amp;VLOOKUP($D57&amp;"@2",'中間シート（個人）'!$F$6:$O$100,7,FALSE)&amp;"."&amp;VLOOKUP($D57&amp;"@2",'中間シート（個人）'!$F$6:$O$100,8,FALSE)),"",VLOOKUP($D57&amp;"@2",'中間シート（個人）'!$F$6:$O$100,6,FALSE)&amp;VLOOKUP($D57&amp;"@2",'中間シート（個人）'!$F$6:$O$100,7,FALSE)&amp;"."&amp;VLOOKUP($D57&amp;"@2",'中間シート（個人）'!$F$6:$O$100,8,FALSE))</f>
      </c>
      <c r="V57" s="18">
        <f>IF(ISERROR(VLOOKUP($D57&amp;"@3",'中間シート（個人）'!$F$6:$O$100,4,FALSE)&amp;VLOOKUP($D57&amp;"@3",'中間シート（個人）'!$F$6:$O$100,5,FALSE)),"",VLOOKUP($D57&amp;"@3",'中間シート（個人）'!$F$6:$O$100,4,FALSE)&amp;VLOOKUP($D57&amp;"@3",'中間シート（個人）'!$F$6:$O$100,5,FALSE))</f>
      </c>
      <c r="W57" s="18">
        <f>IF(ISERROR(VLOOKUP($D57&amp;"@3",'中間シート（個人）'!$F$6:$O$100,6,FALSE)&amp;VLOOKUP($D57&amp;"@3",'中間シート（個人）'!$F$6:$O$100,7,FALSE)&amp;"."&amp;VLOOKUP($D57&amp;"@3",'中間シート（個人）'!$F$6:$O$100,8,FALSE)),"",VLOOKUP($D57&amp;"@3",'中間シート（個人）'!$F$6:$O$100,6,FALSE)&amp;VLOOKUP($D57&amp;"@3",'中間シート（個人）'!$F$6:$O$100,7,FALSE)&amp;"."&amp;VLOOKUP($D57&amp;"@3",'中間シート（個人）'!$F$6:$O$100,8,FALSE))</f>
      </c>
      <c r="X57" s="18">
        <f>IF(ISERROR(VLOOKUP($D57&amp;"@4",'中間シート（個人）'!$F$6:$O$100,4,FALSE)&amp;VLOOKUP($D57&amp;"@4",'中間シート（個人）'!$F$6:$O$100,5,FALSE)),"",VLOOKUP($D57&amp;"@4",'中間シート（個人）'!$F$6:$O$100,4,FALSE)&amp;VLOOKUP($D57&amp;"@4",'中間シート（個人）'!$F$6:$O$100,5,FALSE))</f>
      </c>
      <c r="Y57" s="18">
        <f>IF(ISERROR(VLOOKUP($D57&amp;"@4",'中間シート（個人）'!$F$6:$O$100,6,FALSE)&amp;VLOOKUP($D57&amp;"@4",'中間シート（個人）'!$F$6:$O$100,7,FALSE)&amp;"."&amp;VLOOKUP($D57&amp;"@4",'中間シート（個人）'!$F$6:$O$100,8,FALSE)),"",VLOOKUP($D57&amp;"@4",'中間シート（個人）'!$F$6:$O$100,6,FALSE)&amp;VLOOKUP($D57&amp;"@4",'中間シート（個人）'!$F$6:$O$100,7,FALSE)&amp;"."&amp;VLOOKUP($D57&amp;"@4",'中間シート（個人）'!$F$6:$O$100,8,FALSE))</f>
      </c>
      <c r="Z57" s="18">
        <f>IF(ISERROR(VLOOKUP($D57&amp;"@5",'中間シート（個人）'!$F$6:$O$100,4,FALSE)&amp;VLOOKUP($D57&amp;"@5",'中間シート（個人）'!$F$6:$O$100,5,FALSE)),"",VLOOKUP($D57&amp;"@5",'中間シート（個人）'!$F$6:$O$100,4,FALSE)&amp;VLOOKUP($D57&amp;"@5",'中間シート（個人）'!$F$6:$O$100,5,FALSE))</f>
      </c>
      <c r="AA57" s="18">
        <f>IF(ISERROR(VLOOKUP($D57&amp;"@5",'中間シート（個人）'!$F$6:$O$100,6,FALSE)&amp;VLOOKUP($D57&amp;"@5",'中間シート（個人）'!$F$6:$O$100,7,FALSE)&amp;"."&amp;VLOOKUP($D57&amp;"@5",'中間シート（個人）'!$F$6:$O$100,8,FALSE)),"",VLOOKUP($D57&amp;"@5",'中間シート（個人）'!$F$6:$O$100,6,FALSE)&amp;VLOOKUP($D57&amp;"@5",'中間シート（個人）'!$F$6:$O$100,7,FALSE)&amp;"."&amp;VLOOKUP($D57&amp;"@5",'中間シート（個人）'!$F$6:$O$100,8,FALSE))</f>
      </c>
      <c r="AB57" s="18">
        <f>IF(ISERROR(VLOOKUP($D57&amp;"@6",'中間シート（個人）'!$F$6:$O$100,4,FALSE)&amp;VLOOKUP($D57&amp;"@6",'中間シート（個人）'!$F$6:$O$100,5,FALSE)),"",VLOOKUP($D57&amp;"@6",'中間シート（個人）'!$F$6:$O$100,4,FALSE)&amp;VLOOKUP($D57&amp;"@6",'中間シート（個人）'!$F$6:$O$100,5,FALSE))</f>
      </c>
      <c r="AC57" s="18">
        <f>IF(ISERROR(VLOOKUP($D57&amp;"@6",'中間シート（個人）'!$F$6:$O$100,6,FALSE)&amp;VLOOKUP($D57&amp;"@6",'中間シート（個人）'!$F$6:$O$100,7,FALSE)&amp;"."&amp;VLOOKUP($D57&amp;"@6",'中間シート（個人）'!$F$6:$O$100,8,FALSE)),"",VLOOKUP($D57&amp;"@6",'中間シート（個人）'!$F$6:$O$100,6,FALSE)&amp;VLOOKUP($D57&amp;"@6",'中間シート（個人）'!$F$6:$O$100,7,FALSE)&amp;"."&amp;VLOOKUP($D57&amp;"@6",'中間シート（個人）'!$F$6:$O$100,8,FALSE))</f>
      </c>
      <c r="AD57" s="18">
        <f>IF(ISERROR(VLOOKUP($D57&amp;"@7",'中間シート（個人）'!$F$6:$O$100,4,FALSE)&amp;VLOOKUP($D57&amp;"@7",'中間シート（個人）'!$F$6:$O$100,5,FALSE)),"",VLOOKUP($D57&amp;"@7",'中間シート（個人）'!$F$6:$O$100,4,FALSE)&amp;VLOOKUP($D57&amp;"@7",'中間シート（個人）'!$F$6:$O$100,5,FALSE))</f>
      </c>
      <c r="AE57" s="18">
        <f>IF(ISERROR(VLOOKUP($D57&amp;"@7",'中間シート（個人）'!$F$6:$O$100,6,FALSE)&amp;VLOOKUP($D57&amp;"@7",'中間シート（個人）'!$F$6:$O$100,7,FALSE)&amp;"."&amp;VLOOKUP($D57&amp;"@7",'中間シート（個人）'!$F$6:$O$100,8,FALSE)),"",VLOOKUP($D57&amp;"@7",'中間シート（個人）'!$F$6:$O$100,6,FALSE)&amp;VLOOKUP($D57&amp;"@7",'中間シート（個人）'!$F$6:$O$100,7,FALSE)&amp;"."&amp;VLOOKUP($D57&amp;"@7",'中間シート（個人）'!$F$6:$O$100,8,FALSE))</f>
      </c>
      <c r="AF57" s="18">
        <f>IF(ISERROR(VLOOKUP($D57&amp;"@8",'中間シート（個人）'!$F$6:$O$100,4,FALSE)&amp;VLOOKUP($D57&amp;"@8",'中間シート（個人）'!$F$6:$O$100,5,FALSE)),"",VLOOKUP($D57&amp;"@8",'中間シート（個人）'!$F$6:$O$100,4,FALSE)&amp;VLOOKUP($D57&amp;"@8",'中間シート（個人）'!$F$6:$O$100,5,FALSE))</f>
      </c>
      <c r="AG57" s="18">
        <f>IF(ISERROR(VLOOKUP($D57&amp;"@8",'中間シート（個人）'!$F$6:$O$100,6,FALSE)&amp;VLOOKUP($D57&amp;"@8",'中間シート（個人）'!$F$6:$O$100,7,FALSE)&amp;"."&amp;VLOOKUP($D57&amp;"@8",'中間シート（個人）'!$F$6:$O$100,8,FALSE)),"",VLOOKUP($D57&amp;"@8",'中間シート（個人）'!$F$6:$O$100,6,FALSE)&amp;VLOOKUP($D57&amp;"@8",'中間シート（個人）'!$F$6:$O$100,7,FALSE)&amp;"."&amp;VLOOKUP($D57&amp;"@8",'中間シート（個人）'!$F$6:$O$100,8,FALSE))</f>
      </c>
      <c r="AH57" s="18">
        <f>IF(ISERROR(VLOOKUP($D57&amp;"@9",'中間シート（個人）'!$F$6:$O$100,4,FALSE)&amp;VLOOKUP($D57&amp;"@9",'中間シート（個人）'!$F$6:$O$100,5,FALSE)),"",VLOOKUP($D57&amp;"@9",'中間シート（個人）'!$F$6:$O$100,4,FALSE)&amp;VLOOKUP($D57&amp;"@9",'中間シート（個人）'!$F$6:$O$100,5,FALSE))</f>
      </c>
      <c r="AI57" s="18">
        <f>IF(ISERROR(VLOOKUP($D57&amp;"@9",'中間シート（個人）'!$F$6:$O$100,6,FALSE)&amp;VLOOKUP($D57&amp;"@9",'中間シート（個人）'!$F$6:$O$100,7,FALSE)&amp;"."&amp;VLOOKUP($D57&amp;"@9",'中間シート（個人）'!$F$6:$O$100,8,FALSE)),"",VLOOKUP($D57&amp;"@9",'中間シート（個人）'!$F$6:$O$100,6,FALSE)&amp;VLOOKUP($D57&amp;"@9",'中間シート（個人）'!$F$6:$O$100,7,FALSE)&amp;"."&amp;VLOOKUP($D57&amp;"@9",'中間シート（個人）'!$F$6:$O$100,8,FALSE))</f>
      </c>
      <c r="AJ57" s="18">
        <f>IF(ISERROR(VLOOKUP($D57&amp;"@10",'中間シート（個人）'!$F$6:$O$100,4,FALSE)&amp;VLOOKUP($D57&amp;"@10",'中間シート（個人）'!$F$6:$O$100,5,FALSE)),"",VLOOKUP($D57&amp;"@10",'中間シート（個人）'!$F$6:$O$100,4,FALSE)&amp;VLOOKUP($D57&amp;"@10",'中間シート（個人）'!$F$6:$O$100,5,FALSE))</f>
      </c>
      <c r="AK57" s="18">
        <f>IF(ISERROR(VLOOKUP($D57&amp;"@10",'中間シート（個人）'!$F$6:$O$100,6,FALSE)&amp;VLOOKUP($D57&amp;"@10",'中間シート（個人）'!$F$6:$O$100,7,FALSE)&amp;"."&amp;VLOOKUP($D57&amp;"@10",'中間シート（個人）'!$F$6:$O$100,8,FALSE)),"",VLOOKUP($D57&amp;"@10",'中間シート（個人）'!$F$6:$O$100,6,FALSE)&amp;VLOOKUP($D57&amp;"@10",'中間シート（個人）'!$F$6:$O$100,7,FALSE)&amp;"."&amp;VLOOKUP($D57&amp;"@10",'中間シート（個人）'!$F$6:$O$100,8,FALSE))</f>
      </c>
    </row>
    <row r="58" spans="3:37" ht="13.5">
      <c r="C58" s="18">
        <f>IF('中間シート（個人）'!D60="○","",VLOOKUP('個人種目'!F60,'コード一覧'!$A$2:$B$3,2,FALSE))</f>
      </c>
      <c r="D58" s="18">
        <f>IF('中間シート（個人）'!D60="○","",'中間シート（個人）'!C60)</f>
      </c>
      <c r="E58" s="18">
        <f>IF('中間シート（個人）'!D60="○","",ASC('個人種目'!D60&amp;" "&amp;'個人種目'!E60))</f>
      </c>
      <c r="F58" s="18">
        <f>IF('中間シート（個人）'!D60="○","",'個人種目'!G60&amp;IF(LEN('個人種目'!H60)=1,"0"&amp;'個人種目'!H60,'個人種目'!H60)&amp;IF(LEN('個人種目'!I60)=1,"0"&amp;'個人種目'!I60,'個人種目'!I60))</f>
      </c>
      <c r="G58" s="19">
        <f>IF('中間シート（個人）'!D60="○","",VLOOKUP('個人種目'!$J60,'コード一覧'!$C$3:$D$6,2,FALSE))</f>
      </c>
      <c r="H58" s="18">
        <f>IF('中間シート（個人）'!D60="○","",IF('個人種目'!$J60="一般",0,'個人種目'!$K60))</f>
      </c>
      <c r="I58" s="18">
        <f>IF('中間シート（個人）'!D60="○","",'中間シート（個人）'!H60)</f>
      </c>
      <c r="K58" s="18">
        <f>IF('中間シート（個人）'!D60="○","",'個人種目'!$L$1)</f>
      </c>
      <c r="L58" s="18">
        <f>IF('中間シート（個人）'!D60="○","",ASC('申込書_コナミ'!$S$9))</f>
      </c>
      <c r="M58" s="18">
        <f>IF('中間シート（個人）'!D60="○","",'申込書_コナミ'!$E$8)</f>
      </c>
      <c r="Q58" s="18">
        <f>IF('中間シート（個人）'!D60="○","",4)</f>
      </c>
      <c r="R58" s="18">
        <f>IF(ISERROR(VLOOKUP($D58&amp;"@1",'中間シート（個人）'!$F$6:$O$100,4,FALSE)&amp;VLOOKUP($D58&amp;"@1",'中間シート（個人）'!$F$6:$O$100,5,FALSE)),"",VLOOKUP($D58&amp;"@1",'中間シート（個人）'!$F$6:$O$100,4,FALSE)&amp;VLOOKUP($D58&amp;"@1",'中間シート（個人）'!$F$6:$O$100,5,FALSE))</f>
      </c>
      <c r="S58" s="18">
        <f>IF(ISERROR(VLOOKUP($D58&amp;"@1",'中間シート（個人）'!$F$6:$O$100,6,FALSE)&amp;VLOOKUP($D58&amp;"@1",'中間シート（個人）'!$F$6:$O$100,7,FALSE)&amp;"."&amp;VLOOKUP($D58&amp;"@1",'中間シート（個人）'!$F$6:$O$100,8,FALSE)),"",VLOOKUP($D58&amp;"@1",'中間シート（個人）'!$F$6:$O$100,6,FALSE)&amp;VLOOKUP($D58&amp;"@1",'中間シート（個人）'!$F$6:$O$100,7,FALSE)&amp;"."&amp;VLOOKUP($D58&amp;"@1",'中間シート（個人）'!$F$6:$O$100,8,FALSE))</f>
      </c>
      <c r="T58" s="18">
        <f>IF(ISERROR(VLOOKUP($D58&amp;"@2",'中間シート（個人）'!$F$6:$O$100,4,FALSE)&amp;VLOOKUP($D58&amp;"@2",'中間シート（個人）'!$F$6:$O$100,5,FALSE)),"",VLOOKUP($D58&amp;"@2",'中間シート（個人）'!$F$6:$O$100,4,FALSE)&amp;VLOOKUP($D58&amp;"@2",'中間シート（個人）'!$F$6:$O$100,5,FALSE))</f>
      </c>
      <c r="U58" s="18">
        <f>IF(ISERROR(VLOOKUP($D58&amp;"@2",'中間シート（個人）'!$F$6:$O$100,6,FALSE)&amp;VLOOKUP($D58&amp;"@2",'中間シート（個人）'!$F$6:$O$100,7,FALSE)&amp;"."&amp;VLOOKUP($D58&amp;"@2",'中間シート（個人）'!$F$6:$O$100,8,FALSE)),"",VLOOKUP($D58&amp;"@2",'中間シート（個人）'!$F$6:$O$100,6,FALSE)&amp;VLOOKUP($D58&amp;"@2",'中間シート（個人）'!$F$6:$O$100,7,FALSE)&amp;"."&amp;VLOOKUP($D58&amp;"@2",'中間シート（個人）'!$F$6:$O$100,8,FALSE))</f>
      </c>
      <c r="V58" s="18">
        <f>IF(ISERROR(VLOOKUP($D58&amp;"@3",'中間シート（個人）'!$F$6:$O$100,4,FALSE)&amp;VLOOKUP($D58&amp;"@3",'中間シート（個人）'!$F$6:$O$100,5,FALSE)),"",VLOOKUP($D58&amp;"@3",'中間シート（個人）'!$F$6:$O$100,4,FALSE)&amp;VLOOKUP($D58&amp;"@3",'中間シート（個人）'!$F$6:$O$100,5,FALSE))</f>
      </c>
      <c r="W58" s="18">
        <f>IF(ISERROR(VLOOKUP($D58&amp;"@3",'中間シート（個人）'!$F$6:$O$100,6,FALSE)&amp;VLOOKUP($D58&amp;"@3",'中間シート（個人）'!$F$6:$O$100,7,FALSE)&amp;"."&amp;VLOOKUP($D58&amp;"@3",'中間シート（個人）'!$F$6:$O$100,8,FALSE)),"",VLOOKUP($D58&amp;"@3",'中間シート（個人）'!$F$6:$O$100,6,FALSE)&amp;VLOOKUP($D58&amp;"@3",'中間シート（個人）'!$F$6:$O$100,7,FALSE)&amp;"."&amp;VLOOKUP($D58&amp;"@3",'中間シート（個人）'!$F$6:$O$100,8,FALSE))</f>
      </c>
      <c r="X58" s="18">
        <f>IF(ISERROR(VLOOKUP($D58&amp;"@4",'中間シート（個人）'!$F$6:$O$100,4,FALSE)&amp;VLOOKUP($D58&amp;"@4",'中間シート（個人）'!$F$6:$O$100,5,FALSE)),"",VLOOKUP($D58&amp;"@4",'中間シート（個人）'!$F$6:$O$100,4,FALSE)&amp;VLOOKUP($D58&amp;"@4",'中間シート（個人）'!$F$6:$O$100,5,FALSE))</f>
      </c>
      <c r="Y58" s="18">
        <f>IF(ISERROR(VLOOKUP($D58&amp;"@4",'中間シート（個人）'!$F$6:$O$100,6,FALSE)&amp;VLOOKUP($D58&amp;"@4",'中間シート（個人）'!$F$6:$O$100,7,FALSE)&amp;"."&amp;VLOOKUP($D58&amp;"@4",'中間シート（個人）'!$F$6:$O$100,8,FALSE)),"",VLOOKUP($D58&amp;"@4",'中間シート（個人）'!$F$6:$O$100,6,FALSE)&amp;VLOOKUP($D58&amp;"@4",'中間シート（個人）'!$F$6:$O$100,7,FALSE)&amp;"."&amp;VLOOKUP($D58&amp;"@4",'中間シート（個人）'!$F$6:$O$100,8,FALSE))</f>
      </c>
      <c r="Z58" s="18">
        <f>IF(ISERROR(VLOOKUP($D58&amp;"@5",'中間シート（個人）'!$F$6:$O$100,4,FALSE)&amp;VLOOKUP($D58&amp;"@5",'中間シート（個人）'!$F$6:$O$100,5,FALSE)),"",VLOOKUP($D58&amp;"@5",'中間シート（個人）'!$F$6:$O$100,4,FALSE)&amp;VLOOKUP($D58&amp;"@5",'中間シート（個人）'!$F$6:$O$100,5,FALSE))</f>
      </c>
      <c r="AA58" s="18">
        <f>IF(ISERROR(VLOOKUP($D58&amp;"@5",'中間シート（個人）'!$F$6:$O$100,6,FALSE)&amp;VLOOKUP($D58&amp;"@5",'中間シート（個人）'!$F$6:$O$100,7,FALSE)&amp;"."&amp;VLOOKUP($D58&amp;"@5",'中間シート（個人）'!$F$6:$O$100,8,FALSE)),"",VLOOKUP($D58&amp;"@5",'中間シート（個人）'!$F$6:$O$100,6,FALSE)&amp;VLOOKUP($D58&amp;"@5",'中間シート（個人）'!$F$6:$O$100,7,FALSE)&amp;"."&amp;VLOOKUP($D58&amp;"@5",'中間シート（個人）'!$F$6:$O$100,8,FALSE))</f>
      </c>
      <c r="AB58" s="18">
        <f>IF(ISERROR(VLOOKUP($D58&amp;"@6",'中間シート（個人）'!$F$6:$O$100,4,FALSE)&amp;VLOOKUP($D58&amp;"@6",'中間シート（個人）'!$F$6:$O$100,5,FALSE)),"",VLOOKUP($D58&amp;"@6",'中間シート（個人）'!$F$6:$O$100,4,FALSE)&amp;VLOOKUP($D58&amp;"@6",'中間シート（個人）'!$F$6:$O$100,5,FALSE))</f>
      </c>
      <c r="AC58" s="18">
        <f>IF(ISERROR(VLOOKUP($D58&amp;"@6",'中間シート（個人）'!$F$6:$O$100,6,FALSE)&amp;VLOOKUP($D58&amp;"@6",'中間シート（個人）'!$F$6:$O$100,7,FALSE)&amp;"."&amp;VLOOKUP($D58&amp;"@6",'中間シート（個人）'!$F$6:$O$100,8,FALSE)),"",VLOOKUP($D58&amp;"@6",'中間シート（個人）'!$F$6:$O$100,6,FALSE)&amp;VLOOKUP($D58&amp;"@6",'中間シート（個人）'!$F$6:$O$100,7,FALSE)&amp;"."&amp;VLOOKUP($D58&amp;"@6",'中間シート（個人）'!$F$6:$O$100,8,FALSE))</f>
      </c>
      <c r="AD58" s="18">
        <f>IF(ISERROR(VLOOKUP($D58&amp;"@7",'中間シート（個人）'!$F$6:$O$100,4,FALSE)&amp;VLOOKUP($D58&amp;"@7",'中間シート（個人）'!$F$6:$O$100,5,FALSE)),"",VLOOKUP($D58&amp;"@7",'中間シート（個人）'!$F$6:$O$100,4,FALSE)&amp;VLOOKUP($D58&amp;"@7",'中間シート（個人）'!$F$6:$O$100,5,FALSE))</f>
      </c>
      <c r="AE58" s="18">
        <f>IF(ISERROR(VLOOKUP($D58&amp;"@7",'中間シート（個人）'!$F$6:$O$100,6,FALSE)&amp;VLOOKUP($D58&amp;"@7",'中間シート（個人）'!$F$6:$O$100,7,FALSE)&amp;"."&amp;VLOOKUP($D58&amp;"@7",'中間シート（個人）'!$F$6:$O$100,8,FALSE)),"",VLOOKUP($D58&amp;"@7",'中間シート（個人）'!$F$6:$O$100,6,FALSE)&amp;VLOOKUP($D58&amp;"@7",'中間シート（個人）'!$F$6:$O$100,7,FALSE)&amp;"."&amp;VLOOKUP($D58&amp;"@7",'中間シート（個人）'!$F$6:$O$100,8,FALSE))</f>
      </c>
      <c r="AF58" s="18">
        <f>IF(ISERROR(VLOOKUP($D58&amp;"@8",'中間シート（個人）'!$F$6:$O$100,4,FALSE)&amp;VLOOKUP($D58&amp;"@8",'中間シート（個人）'!$F$6:$O$100,5,FALSE)),"",VLOOKUP($D58&amp;"@8",'中間シート（個人）'!$F$6:$O$100,4,FALSE)&amp;VLOOKUP($D58&amp;"@8",'中間シート（個人）'!$F$6:$O$100,5,FALSE))</f>
      </c>
      <c r="AG58" s="18">
        <f>IF(ISERROR(VLOOKUP($D58&amp;"@8",'中間シート（個人）'!$F$6:$O$100,6,FALSE)&amp;VLOOKUP($D58&amp;"@8",'中間シート（個人）'!$F$6:$O$100,7,FALSE)&amp;"."&amp;VLOOKUP($D58&amp;"@8",'中間シート（個人）'!$F$6:$O$100,8,FALSE)),"",VLOOKUP($D58&amp;"@8",'中間シート（個人）'!$F$6:$O$100,6,FALSE)&amp;VLOOKUP($D58&amp;"@8",'中間シート（個人）'!$F$6:$O$100,7,FALSE)&amp;"."&amp;VLOOKUP($D58&amp;"@8",'中間シート（個人）'!$F$6:$O$100,8,FALSE))</f>
      </c>
      <c r="AH58" s="18">
        <f>IF(ISERROR(VLOOKUP($D58&amp;"@9",'中間シート（個人）'!$F$6:$O$100,4,FALSE)&amp;VLOOKUP($D58&amp;"@9",'中間シート（個人）'!$F$6:$O$100,5,FALSE)),"",VLOOKUP($D58&amp;"@9",'中間シート（個人）'!$F$6:$O$100,4,FALSE)&amp;VLOOKUP($D58&amp;"@9",'中間シート（個人）'!$F$6:$O$100,5,FALSE))</f>
      </c>
      <c r="AI58" s="18">
        <f>IF(ISERROR(VLOOKUP($D58&amp;"@9",'中間シート（個人）'!$F$6:$O$100,6,FALSE)&amp;VLOOKUP($D58&amp;"@9",'中間シート（個人）'!$F$6:$O$100,7,FALSE)&amp;"."&amp;VLOOKUP($D58&amp;"@9",'中間シート（個人）'!$F$6:$O$100,8,FALSE)),"",VLOOKUP($D58&amp;"@9",'中間シート（個人）'!$F$6:$O$100,6,FALSE)&amp;VLOOKUP($D58&amp;"@9",'中間シート（個人）'!$F$6:$O$100,7,FALSE)&amp;"."&amp;VLOOKUP($D58&amp;"@9",'中間シート（個人）'!$F$6:$O$100,8,FALSE))</f>
      </c>
      <c r="AJ58" s="18">
        <f>IF(ISERROR(VLOOKUP($D58&amp;"@10",'中間シート（個人）'!$F$6:$O$100,4,FALSE)&amp;VLOOKUP($D58&amp;"@10",'中間シート（個人）'!$F$6:$O$100,5,FALSE)),"",VLOOKUP($D58&amp;"@10",'中間シート（個人）'!$F$6:$O$100,4,FALSE)&amp;VLOOKUP($D58&amp;"@10",'中間シート（個人）'!$F$6:$O$100,5,FALSE))</f>
      </c>
      <c r="AK58" s="18">
        <f>IF(ISERROR(VLOOKUP($D58&amp;"@10",'中間シート（個人）'!$F$6:$O$100,6,FALSE)&amp;VLOOKUP($D58&amp;"@10",'中間シート（個人）'!$F$6:$O$100,7,FALSE)&amp;"."&amp;VLOOKUP($D58&amp;"@10",'中間シート（個人）'!$F$6:$O$100,8,FALSE)),"",VLOOKUP($D58&amp;"@10",'中間シート（個人）'!$F$6:$O$100,6,FALSE)&amp;VLOOKUP($D58&amp;"@10",'中間シート（個人）'!$F$6:$O$100,7,FALSE)&amp;"."&amp;VLOOKUP($D58&amp;"@10",'中間シート（個人）'!$F$6:$O$100,8,FALSE))</f>
      </c>
    </row>
    <row r="59" spans="3:37" ht="13.5">
      <c r="C59" s="18">
        <f>IF('中間シート（個人）'!D61="○","",VLOOKUP('個人種目'!F61,'コード一覧'!$A$2:$B$3,2,FALSE))</f>
      </c>
      <c r="D59" s="18">
        <f>IF('中間シート（個人）'!D61="○","",'中間シート（個人）'!C61)</f>
      </c>
      <c r="E59" s="18">
        <f>IF('中間シート（個人）'!D61="○","",ASC('個人種目'!D61&amp;" "&amp;'個人種目'!E61))</f>
      </c>
      <c r="F59" s="18">
        <f>IF('中間シート（個人）'!D61="○","",'個人種目'!G61&amp;IF(LEN('個人種目'!H61)=1,"0"&amp;'個人種目'!H61,'個人種目'!H61)&amp;IF(LEN('個人種目'!I61)=1,"0"&amp;'個人種目'!I61,'個人種目'!I61))</f>
      </c>
      <c r="G59" s="19">
        <f>IF('中間シート（個人）'!D61="○","",VLOOKUP('個人種目'!$J61,'コード一覧'!$C$3:$D$6,2,FALSE))</f>
      </c>
      <c r="H59" s="18">
        <f>IF('中間シート（個人）'!D61="○","",IF('個人種目'!$J61="一般",0,'個人種目'!$K61))</f>
      </c>
      <c r="I59" s="18">
        <f>IF('中間シート（個人）'!D61="○","",'中間シート（個人）'!H61)</f>
      </c>
      <c r="K59" s="18">
        <f>IF('中間シート（個人）'!D61="○","",'個人種目'!$L$1)</f>
      </c>
      <c r="L59" s="18">
        <f>IF('中間シート（個人）'!D61="○","",ASC('申込書_コナミ'!$S$9))</f>
      </c>
      <c r="M59" s="18">
        <f>IF('中間シート（個人）'!D61="○","",'申込書_コナミ'!$E$8)</f>
      </c>
      <c r="Q59" s="18">
        <f>IF('中間シート（個人）'!D61="○","",4)</f>
      </c>
      <c r="R59" s="18">
        <f>IF(ISERROR(VLOOKUP($D59&amp;"@1",'中間シート（個人）'!$F$6:$O$100,4,FALSE)&amp;VLOOKUP($D59&amp;"@1",'中間シート（個人）'!$F$6:$O$100,5,FALSE)),"",VLOOKUP($D59&amp;"@1",'中間シート（個人）'!$F$6:$O$100,4,FALSE)&amp;VLOOKUP($D59&amp;"@1",'中間シート（個人）'!$F$6:$O$100,5,FALSE))</f>
      </c>
      <c r="S59" s="18">
        <f>IF(ISERROR(VLOOKUP($D59&amp;"@1",'中間シート（個人）'!$F$6:$O$100,6,FALSE)&amp;VLOOKUP($D59&amp;"@1",'中間シート（個人）'!$F$6:$O$100,7,FALSE)&amp;"."&amp;VLOOKUP($D59&amp;"@1",'中間シート（個人）'!$F$6:$O$100,8,FALSE)),"",VLOOKUP($D59&amp;"@1",'中間シート（個人）'!$F$6:$O$100,6,FALSE)&amp;VLOOKUP($D59&amp;"@1",'中間シート（個人）'!$F$6:$O$100,7,FALSE)&amp;"."&amp;VLOOKUP($D59&amp;"@1",'中間シート（個人）'!$F$6:$O$100,8,FALSE))</f>
      </c>
      <c r="T59" s="18">
        <f>IF(ISERROR(VLOOKUP($D59&amp;"@2",'中間シート（個人）'!$F$6:$O$100,4,FALSE)&amp;VLOOKUP($D59&amp;"@2",'中間シート（個人）'!$F$6:$O$100,5,FALSE)),"",VLOOKUP($D59&amp;"@2",'中間シート（個人）'!$F$6:$O$100,4,FALSE)&amp;VLOOKUP($D59&amp;"@2",'中間シート（個人）'!$F$6:$O$100,5,FALSE))</f>
      </c>
      <c r="U59" s="18">
        <f>IF(ISERROR(VLOOKUP($D59&amp;"@2",'中間シート（個人）'!$F$6:$O$100,6,FALSE)&amp;VLOOKUP($D59&amp;"@2",'中間シート（個人）'!$F$6:$O$100,7,FALSE)&amp;"."&amp;VLOOKUP($D59&amp;"@2",'中間シート（個人）'!$F$6:$O$100,8,FALSE)),"",VLOOKUP($D59&amp;"@2",'中間シート（個人）'!$F$6:$O$100,6,FALSE)&amp;VLOOKUP($D59&amp;"@2",'中間シート（個人）'!$F$6:$O$100,7,FALSE)&amp;"."&amp;VLOOKUP($D59&amp;"@2",'中間シート（個人）'!$F$6:$O$100,8,FALSE))</f>
      </c>
      <c r="V59" s="18">
        <f>IF(ISERROR(VLOOKUP($D59&amp;"@3",'中間シート（個人）'!$F$6:$O$100,4,FALSE)&amp;VLOOKUP($D59&amp;"@3",'中間シート（個人）'!$F$6:$O$100,5,FALSE)),"",VLOOKUP($D59&amp;"@3",'中間シート（個人）'!$F$6:$O$100,4,FALSE)&amp;VLOOKUP($D59&amp;"@3",'中間シート（個人）'!$F$6:$O$100,5,FALSE))</f>
      </c>
      <c r="W59" s="18">
        <f>IF(ISERROR(VLOOKUP($D59&amp;"@3",'中間シート（個人）'!$F$6:$O$100,6,FALSE)&amp;VLOOKUP($D59&amp;"@3",'中間シート（個人）'!$F$6:$O$100,7,FALSE)&amp;"."&amp;VLOOKUP($D59&amp;"@3",'中間シート（個人）'!$F$6:$O$100,8,FALSE)),"",VLOOKUP($D59&amp;"@3",'中間シート（個人）'!$F$6:$O$100,6,FALSE)&amp;VLOOKUP($D59&amp;"@3",'中間シート（個人）'!$F$6:$O$100,7,FALSE)&amp;"."&amp;VLOOKUP($D59&amp;"@3",'中間シート（個人）'!$F$6:$O$100,8,FALSE))</f>
      </c>
      <c r="X59" s="18">
        <f>IF(ISERROR(VLOOKUP($D59&amp;"@4",'中間シート（個人）'!$F$6:$O$100,4,FALSE)&amp;VLOOKUP($D59&amp;"@4",'中間シート（個人）'!$F$6:$O$100,5,FALSE)),"",VLOOKUP($D59&amp;"@4",'中間シート（個人）'!$F$6:$O$100,4,FALSE)&amp;VLOOKUP($D59&amp;"@4",'中間シート（個人）'!$F$6:$O$100,5,FALSE))</f>
      </c>
      <c r="Y59" s="18">
        <f>IF(ISERROR(VLOOKUP($D59&amp;"@4",'中間シート（個人）'!$F$6:$O$100,6,FALSE)&amp;VLOOKUP($D59&amp;"@4",'中間シート（個人）'!$F$6:$O$100,7,FALSE)&amp;"."&amp;VLOOKUP($D59&amp;"@4",'中間シート（個人）'!$F$6:$O$100,8,FALSE)),"",VLOOKUP($D59&amp;"@4",'中間シート（個人）'!$F$6:$O$100,6,FALSE)&amp;VLOOKUP($D59&amp;"@4",'中間シート（個人）'!$F$6:$O$100,7,FALSE)&amp;"."&amp;VLOOKUP($D59&amp;"@4",'中間シート（個人）'!$F$6:$O$100,8,FALSE))</f>
      </c>
      <c r="Z59" s="18">
        <f>IF(ISERROR(VLOOKUP($D59&amp;"@5",'中間シート（個人）'!$F$6:$O$100,4,FALSE)&amp;VLOOKUP($D59&amp;"@5",'中間シート（個人）'!$F$6:$O$100,5,FALSE)),"",VLOOKUP($D59&amp;"@5",'中間シート（個人）'!$F$6:$O$100,4,FALSE)&amp;VLOOKUP($D59&amp;"@5",'中間シート（個人）'!$F$6:$O$100,5,FALSE))</f>
      </c>
      <c r="AA59" s="18">
        <f>IF(ISERROR(VLOOKUP($D59&amp;"@5",'中間シート（個人）'!$F$6:$O$100,6,FALSE)&amp;VLOOKUP($D59&amp;"@5",'中間シート（個人）'!$F$6:$O$100,7,FALSE)&amp;"."&amp;VLOOKUP($D59&amp;"@5",'中間シート（個人）'!$F$6:$O$100,8,FALSE)),"",VLOOKUP($D59&amp;"@5",'中間シート（個人）'!$F$6:$O$100,6,FALSE)&amp;VLOOKUP($D59&amp;"@5",'中間シート（個人）'!$F$6:$O$100,7,FALSE)&amp;"."&amp;VLOOKUP($D59&amp;"@5",'中間シート（個人）'!$F$6:$O$100,8,FALSE))</f>
      </c>
      <c r="AB59" s="18">
        <f>IF(ISERROR(VLOOKUP($D59&amp;"@6",'中間シート（個人）'!$F$6:$O$100,4,FALSE)&amp;VLOOKUP($D59&amp;"@6",'中間シート（個人）'!$F$6:$O$100,5,FALSE)),"",VLOOKUP($D59&amp;"@6",'中間シート（個人）'!$F$6:$O$100,4,FALSE)&amp;VLOOKUP($D59&amp;"@6",'中間シート（個人）'!$F$6:$O$100,5,FALSE))</f>
      </c>
      <c r="AC59" s="18">
        <f>IF(ISERROR(VLOOKUP($D59&amp;"@6",'中間シート（個人）'!$F$6:$O$100,6,FALSE)&amp;VLOOKUP($D59&amp;"@6",'中間シート（個人）'!$F$6:$O$100,7,FALSE)&amp;"."&amp;VLOOKUP($D59&amp;"@6",'中間シート（個人）'!$F$6:$O$100,8,FALSE)),"",VLOOKUP($D59&amp;"@6",'中間シート（個人）'!$F$6:$O$100,6,FALSE)&amp;VLOOKUP($D59&amp;"@6",'中間シート（個人）'!$F$6:$O$100,7,FALSE)&amp;"."&amp;VLOOKUP($D59&amp;"@6",'中間シート（個人）'!$F$6:$O$100,8,FALSE))</f>
      </c>
      <c r="AD59" s="18">
        <f>IF(ISERROR(VLOOKUP($D59&amp;"@7",'中間シート（個人）'!$F$6:$O$100,4,FALSE)&amp;VLOOKUP($D59&amp;"@7",'中間シート（個人）'!$F$6:$O$100,5,FALSE)),"",VLOOKUP($D59&amp;"@7",'中間シート（個人）'!$F$6:$O$100,4,FALSE)&amp;VLOOKUP($D59&amp;"@7",'中間シート（個人）'!$F$6:$O$100,5,FALSE))</f>
      </c>
      <c r="AE59" s="18">
        <f>IF(ISERROR(VLOOKUP($D59&amp;"@7",'中間シート（個人）'!$F$6:$O$100,6,FALSE)&amp;VLOOKUP($D59&amp;"@7",'中間シート（個人）'!$F$6:$O$100,7,FALSE)&amp;"."&amp;VLOOKUP($D59&amp;"@7",'中間シート（個人）'!$F$6:$O$100,8,FALSE)),"",VLOOKUP($D59&amp;"@7",'中間シート（個人）'!$F$6:$O$100,6,FALSE)&amp;VLOOKUP($D59&amp;"@7",'中間シート（個人）'!$F$6:$O$100,7,FALSE)&amp;"."&amp;VLOOKUP($D59&amp;"@7",'中間シート（個人）'!$F$6:$O$100,8,FALSE))</f>
      </c>
      <c r="AF59" s="18">
        <f>IF(ISERROR(VLOOKUP($D59&amp;"@8",'中間シート（個人）'!$F$6:$O$100,4,FALSE)&amp;VLOOKUP($D59&amp;"@8",'中間シート（個人）'!$F$6:$O$100,5,FALSE)),"",VLOOKUP($D59&amp;"@8",'中間シート（個人）'!$F$6:$O$100,4,FALSE)&amp;VLOOKUP($D59&amp;"@8",'中間シート（個人）'!$F$6:$O$100,5,FALSE))</f>
      </c>
      <c r="AG59" s="18">
        <f>IF(ISERROR(VLOOKUP($D59&amp;"@8",'中間シート（個人）'!$F$6:$O$100,6,FALSE)&amp;VLOOKUP($D59&amp;"@8",'中間シート（個人）'!$F$6:$O$100,7,FALSE)&amp;"."&amp;VLOOKUP($D59&amp;"@8",'中間シート（個人）'!$F$6:$O$100,8,FALSE)),"",VLOOKUP($D59&amp;"@8",'中間シート（個人）'!$F$6:$O$100,6,FALSE)&amp;VLOOKUP($D59&amp;"@8",'中間シート（個人）'!$F$6:$O$100,7,FALSE)&amp;"."&amp;VLOOKUP($D59&amp;"@8",'中間シート（個人）'!$F$6:$O$100,8,FALSE))</f>
      </c>
      <c r="AH59" s="18">
        <f>IF(ISERROR(VLOOKUP($D59&amp;"@9",'中間シート（個人）'!$F$6:$O$100,4,FALSE)&amp;VLOOKUP($D59&amp;"@9",'中間シート（個人）'!$F$6:$O$100,5,FALSE)),"",VLOOKUP($D59&amp;"@9",'中間シート（個人）'!$F$6:$O$100,4,FALSE)&amp;VLOOKUP($D59&amp;"@9",'中間シート（個人）'!$F$6:$O$100,5,FALSE))</f>
      </c>
      <c r="AI59" s="18">
        <f>IF(ISERROR(VLOOKUP($D59&amp;"@9",'中間シート（個人）'!$F$6:$O$100,6,FALSE)&amp;VLOOKUP($D59&amp;"@9",'中間シート（個人）'!$F$6:$O$100,7,FALSE)&amp;"."&amp;VLOOKUP($D59&amp;"@9",'中間シート（個人）'!$F$6:$O$100,8,FALSE)),"",VLOOKUP($D59&amp;"@9",'中間シート（個人）'!$F$6:$O$100,6,FALSE)&amp;VLOOKUP($D59&amp;"@9",'中間シート（個人）'!$F$6:$O$100,7,FALSE)&amp;"."&amp;VLOOKUP($D59&amp;"@9",'中間シート（個人）'!$F$6:$O$100,8,FALSE))</f>
      </c>
      <c r="AJ59" s="18">
        <f>IF(ISERROR(VLOOKUP($D59&amp;"@10",'中間シート（個人）'!$F$6:$O$100,4,FALSE)&amp;VLOOKUP($D59&amp;"@10",'中間シート（個人）'!$F$6:$O$100,5,FALSE)),"",VLOOKUP($D59&amp;"@10",'中間シート（個人）'!$F$6:$O$100,4,FALSE)&amp;VLOOKUP($D59&amp;"@10",'中間シート（個人）'!$F$6:$O$100,5,FALSE))</f>
      </c>
      <c r="AK59" s="18">
        <f>IF(ISERROR(VLOOKUP($D59&amp;"@10",'中間シート（個人）'!$F$6:$O$100,6,FALSE)&amp;VLOOKUP($D59&amp;"@10",'中間シート（個人）'!$F$6:$O$100,7,FALSE)&amp;"."&amp;VLOOKUP($D59&amp;"@10",'中間シート（個人）'!$F$6:$O$100,8,FALSE)),"",VLOOKUP($D59&amp;"@10",'中間シート（個人）'!$F$6:$O$100,6,FALSE)&amp;VLOOKUP($D59&amp;"@10",'中間シート（個人）'!$F$6:$O$100,7,FALSE)&amp;"."&amp;VLOOKUP($D59&amp;"@10",'中間シート（個人）'!$F$6:$O$100,8,FALSE))</f>
      </c>
    </row>
    <row r="60" spans="3:37" ht="13.5">
      <c r="C60" s="18">
        <f>IF('中間シート（個人）'!D62="○","",VLOOKUP('個人種目'!F62,'コード一覧'!$A$2:$B$3,2,FALSE))</f>
      </c>
      <c r="D60" s="18">
        <f>IF('中間シート（個人）'!D62="○","",'中間シート（個人）'!C62)</f>
      </c>
      <c r="E60" s="18">
        <f>IF('中間シート（個人）'!D62="○","",ASC('個人種目'!D62&amp;" "&amp;'個人種目'!E62))</f>
      </c>
      <c r="F60" s="18">
        <f>IF('中間シート（個人）'!D62="○","",'個人種目'!G62&amp;IF(LEN('個人種目'!H62)=1,"0"&amp;'個人種目'!H62,'個人種目'!H62)&amp;IF(LEN('個人種目'!I62)=1,"0"&amp;'個人種目'!I62,'個人種目'!I62))</f>
      </c>
      <c r="G60" s="19">
        <f>IF('中間シート（個人）'!D62="○","",VLOOKUP('個人種目'!$J62,'コード一覧'!$C$3:$D$6,2,FALSE))</f>
      </c>
      <c r="H60" s="18">
        <f>IF('中間シート（個人）'!D62="○","",IF('個人種目'!$J62="一般",0,'個人種目'!$K62))</f>
      </c>
      <c r="I60" s="18">
        <f>IF('中間シート（個人）'!D62="○","",'中間シート（個人）'!H62)</f>
      </c>
      <c r="K60" s="18">
        <f>IF('中間シート（個人）'!D62="○","",'個人種目'!$L$1)</f>
      </c>
      <c r="L60" s="18">
        <f>IF('中間シート（個人）'!D62="○","",ASC('申込書_コナミ'!$S$9))</f>
      </c>
      <c r="M60" s="18">
        <f>IF('中間シート（個人）'!D62="○","",'申込書_コナミ'!$E$8)</f>
      </c>
      <c r="Q60" s="18">
        <f>IF('中間シート（個人）'!D62="○","",4)</f>
      </c>
      <c r="R60" s="18">
        <f>IF(ISERROR(VLOOKUP($D60&amp;"@1",'中間シート（個人）'!$F$6:$O$100,4,FALSE)&amp;VLOOKUP($D60&amp;"@1",'中間シート（個人）'!$F$6:$O$100,5,FALSE)),"",VLOOKUP($D60&amp;"@1",'中間シート（個人）'!$F$6:$O$100,4,FALSE)&amp;VLOOKUP($D60&amp;"@1",'中間シート（個人）'!$F$6:$O$100,5,FALSE))</f>
      </c>
      <c r="S60" s="18">
        <f>IF(ISERROR(VLOOKUP($D60&amp;"@1",'中間シート（個人）'!$F$6:$O$100,6,FALSE)&amp;VLOOKUP($D60&amp;"@1",'中間シート（個人）'!$F$6:$O$100,7,FALSE)&amp;"."&amp;VLOOKUP($D60&amp;"@1",'中間シート（個人）'!$F$6:$O$100,8,FALSE)),"",VLOOKUP($D60&amp;"@1",'中間シート（個人）'!$F$6:$O$100,6,FALSE)&amp;VLOOKUP($D60&amp;"@1",'中間シート（個人）'!$F$6:$O$100,7,FALSE)&amp;"."&amp;VLOOKUP($D60&amp;"@1",'中間シート（個人）'!$F$6:$O$100,8,FALSE))</f>
      </c>
      <c r="T60" s="18">
        <f>IF(ISERROR(VLOOKUP($D60&amp;"@2",'中間シート（個人）'!$F$6:$O$100,4,FALSE)&amp;VLOOKUP($D60&amp;"@2",'中間シート（個人）'!$F$6:$O$100,5,FALSE)),"",VLOOKUP($D60&amp;"@2",'中間シート（個人）'!$F$6:$O$100,4,FALSE)&amp;VLOOKUP($D60&amp;"@2",'中間シート（個人）'!$F$6:$O$100,5,FALSE))</f>
      </c>
      <c r="U60" s="18">
        <f>IF(ISERROR(VLOOKUP($D60&amp;"@2",'中間シート（個人）'!$F$6:$O$100,6,FALSE)&amp;VLOOKUP($D60&amp;"@2",'中間シート（個人）'!$F$6:$O$100,7,FALSE)&amp;"."&amp;VLOOKUP($D60&amp;"@2",'中間シート（個人）'!$F$6:$O$100,8,FALSE)),"",VLOOKUP($D60&amp;"@2",'中間シート（個人）'!$F$6:$O$100,6,FALSE)&amp;VLOOKUP($D60&amp;"@2",'中間シート（個人）'!$F$6:$O$100,7,FALSE)&amp;"."&amp;VLOOKUP($D60&amp;"@2",'中間シート（個人）'!$F$6:$O$100,8,FALSE))</f>
      </c>
      <c r="V60" s="18">
        <f>IF(ISERROR(VLOOKUP($D60&amp;"@3",'中間シート（個人）'!$F$6:$O$100,4,FALSE)&amp;VLOOKUP($D60&amp;"@3",'中間シート（個人）'!$F$6:$O$100,5,FALSE)),"",VLOOKUP($D60&amp;"@3",'中間シート（個人）'!$F$6:$O$100,4,FALSE)&amp;VLOOKUP($D60&amp;"@3",'中間シート（個人）'!$F$6:$O$100,5,FALSE))</f>
      </c>
      <c r="W60" s="18">
        <f>IF(ISERROR(VLOOKUP($D60&amp;"@3",'中間シート（個人）'!$F$6:$O$100,6,FALSE)&amp;VLOOKUP($D60&amp;"@3",'中間シート（個人）'!$F$6:$O$100,7,FALSE)&amp;"."&amp;VLOOKUP($D60&amp;"@3",'中間シート（個人）'!$F$6:$O$100,8,FALSE)),"",VLOOKUP($D60&amp;"@3",'中間シート（個人）'!$F$6:$O$100,6,FALSE)&amp;VLOOKUP($D60&amp;"@3",'中間シート（個人）'!$F$6:$O$100,7,FALSE)&amp;"."&amp;VLOOKUP($D60&amp;"@3",'中間シート（個人）'!$F$6:$O$100,8,FALSE))</f>
      </c>
      <c r="X60" s="18">
        <f>IF(ISERROR(VLOOKUP($D60&amp;"@4",'中間シート（個人）'!$F$6:$O$100,4,FALSE)&amp;VLOOKUP($D60&amp;"@4",'中間シート（個人）'!$F$6:$O$100,5,FALSE)),"",VLOOKUP($D60&amp;"@4",'中間シート（個人）'!$F$6:$O$100,4,FALSE)&amp;VLOOKUP($D60&amp;"@4",'中間シート（個人）'!$F$6:$O$100,5,FALSE))</f>
      </c>
      <c r="Y60" s="18">
        <f>IF(ISERROR(VLOOKUP($D60&amp;"@4",'中間シート（個人）'!$F$6:$O$100,6,FALSE)&amp;VLOOKUP($D60&amp;"@4",'中間シート（個人）'!$F$6:$O$100,7,FALSE)&amp;"."&amp;VLOOKUP($D60&amp;"@4",'中間シート（個人）'!$F$6:$O$100,8,FALSE)),"",VLOOKUP($D60&amp;"@4",'中間シート（個人）'!$F$6:$O$100,6,FALSE)&amp;VLOOKUP($D60&amp;"@4",'中間シート（個人）'!$F$6:$O$100,7,FALSE)&amp;"."&amp;VLOOKUP($D60&amp;"@4",'中間シート（個人）'!$F$6:$O$100,8,FALSE))</f>
      </c>
      <c r="Z60" s="18">
        <f>IF(ISERROR(VLOOKUP($D60&amp;"@5",'中間シート（個人）'!$F$6:$O$100,4,FALSE)&amp;VLOOKUP($D60&amp;"@5",'中間シート（個人）'!$F$6:$O$100,5,FALSE)),"",VLOOKUP($D60&amp;"@5",'中間シート（個人）'!$F$6:$O$100,4,FALSE)&amp;VLOOKUP($D60&amp;"@5",'中間シート（個人）'!$F$6:$O$100,5,FALSE))</f>
      </c>
      <c r="AA60" s="18">
        <f>IF(ISERROR(VLOOKUP($D60&amp;"@5",'中間シート（個人）'!$F$6:$O$100,6,FALSE)&amp;VLOOKUP($D60&amp;"@5",'中間シート（個人）'!$F$6:$O$100,7,FALSE)&amp;"."&amp;VLOOKUP($D60&amp;"@5",'中間シート（個人）'!$F$6:$O$100,8,FALSE)),"",VLOOKUP($D60&amp;"@5",'中間シート（個人）'!$F$6:$O$100,6,FALSE)&amp;VLOOKUP($D60&amp;"@5",'中間シート（個人）'!$F$6:$O$100,7,FALSE)&amp;"."&amp;VLOOKUP($D60&amp;"@5",'中間シート（個人）'!$F$6:$O$100,8,FALSE))</f>
      </c>
      <c r="AB60" s="18">
        <f>IF(ISERROR(VLOOKUP($D60&amp;"@6",'中間シート（個人）'!$F$6:$O$100,4,FALSE)&amp;VLOOKUP($D60&amp;"@6",'中間シート（個人）'!$F$6:$O$100,5,FALSE)),"",VLOOKUP($D60&amp;"@6",'中間シート（個人）'!$F$6:$O$100,4,FALSE)&amp;VLOOKUP($D60&amp;"@6",'中間シート（個人）'!$F$6:$O$100,5,FALSE))</f>
      </c>
      <c r="AC60" s="18">
        <f>IF(ISERROR(VLOOKUP($D60&amp;"@6",'中間シート（個人）'!$F$6:$O$100,6,FALSE)&amp;VLOOKUP($D60&amp;"@6",'中間シート（個人）'!$F$6:$O$100,7,FALSE)&amp;"."&amp;VLOOKUP($D60&amp;"@6",'中間シート（個人）'!$F$6:$O$100,8,FALSE)),"",VLOOKUP($D60&amp;"@6",'中間シート（個人）'!$F$6:$O$100,6,FALSE)&amp;VLOOKUP($D60&amp;"@6",'中間シート（個人）'!$F$6:$O$100,7,FALSE)&amp;"."&amp;VLOOKUP($D60&amp;"@6",'中間シート（個人）'!$F$6:$O$100,8,FALSE))</f>
      </c>
      <c r="AD60" s="18">
        <f>IF(ISERROR(VLOOKUP($D60&amp;"@7",'中間シート（個人）'!$F$6:$O$100,4,FALSE)&amp;VLOOKUP($D60&amp;"@7",'中間シート（個人）'!$F$6:$O$100,5,FALSE)),"",VLOOKUP($D60&amp;"@7",'中間シート（個人）'!$F$6:$O$100,4,FALSE)&amp;VLOOKUP($D60&amp;"@7",'中間シート（個人）'!$F$6:$O$100,5,FALSE))</f>
      </c>
      <c r="AE60" s="18">
        <f>IF(ISERROR(VLOOKUP($D60&amp;"@7",'中間シート（個人）'!$F$6:$O$100,6,FALSE)&amp;VLOOKUP($D60&amp;"@7",'中間シート（個人）'!$F$6:$O$100,7,FALSE)&amp;"."&amp;VLOOKUP($D60&amp;"@7",'中間シート（個人）'!$F$6:$O$100,8,FALSE)),"",VLOOKUP($D60&amp;"@7",'中間シート（個人）'!$F$6:$O$100,6,FALSE)&amp;VLOOKUP($D60&amp;"@7",'中間シート（個人）'!$F$6:$O$100,7,FALSE)&amp;"."&amp;VLOOKUP($D60&amp;"@7",'中間シート（個人）'!$F$6:$O$100,8,FALSE))</f>
      </c>
      <c r="AF60" s="18">
        <f>IF(ISERROR(VLOOKUP($D60&amp;"@8",'中間シート（個人）'!$F$6:$O$100,4,FALSE)&amp;VLOOKUP($D60&amp;"@8",'中間シート（個人）'!$F$6:$O$100,5,FALSE)),"",VLOOKUP($D60&amp;"@8",'中間シート（個人）'!$F$6:$O$100,4,FALSE)&amp;VLOOKUP($D60&amp;"@8",'中間シート（個人）'!$F$6:$O$100,5,FALSE))</f>
      </c>
      <c r="AG60" s="18">
        <f>IF(ISERROR(VLOOKUP($D60&amp;"@8",'中間シート（個人）'!$F$6:$O$100,6,FALSE)&amp;VLOOKUP($D60&amp;"@8",'中間シート（個人）'!$F$6:$O$100,7,FALSE)&amp;"."&amp;VLOOKUP($D60&amp;"@8",'中間シート（個人）'!$F$6:$O$100,8,FALSE)),"",VLOOKUP($D60&amp;"@8",'中間シート（個人）'!$F$6:$O$100,6,FALSE)&amp;VLOOKUP($D60&amp;"@8",'中間シート（個人）'!$F$6:$O$100,7,FALSE)&amp;"."&amp;VLOOKUP($D60&amp;"@8",'中間シート（個人）'!$F$6:$O$100,8,FALSE))</f>
      </c>
      <c r="AH60" s="18">
        <f>IF(ISERROR(VLOOKUP($D60&amp;"@9",'中間シート（個人）'!$F$6:$O$100,4,FALSE)&amp;VLOOKUP($D60&amp;"@9",'中間シート（個人）'!$F$6:$O$100,5,FALSE)),"",VLOOKUP($D60&amp;"@9",'中間シート（個人）'!$F$6:$O$100,4,FALSE)&amp;VLOOKUP($D60&amp;"@9",'中間シート（個人）'!$F$6:$O$100,5,FALSE))</f>
      </c>
      <c r="AI60" s="18">
        <f>IF(ISERROR(VLOOKUP($D60&amp;"@9",'中間シート（個人）'!$F$6:$O$100,6,FALSE)&amp;VLOOKUP($D60&amp;"@9",'中間シート（個人）'!$F$6:$O$100,7,FALSE)&amp;"."&amp;VLOOKUP($D60&amp;"@9",'中間シート（個人）'!$F$6:$O$100,8,FALSE)),"",VLOOKUP($D60&amp;"@9",'中間シート（個人）'!$F$6:$O$100,6,FALSE)&amp;VLOOKUP($D60&amp;"@9",'中間シート（個人）'!$F$6:$O$100,7,FALSE)&amp;"."&amp;VLOOKUP($D60&amp;"@9",'中間シート（個人）'!$F$6:$O$100,8,FALSE))</f>
      </c>
      <c r="AJ60" s="18">
        <f>IF(ISERROR(VLOOKUP($D60&amp;"@10",'中間シート（個人）'!$F$6:$O$100,4,FALSE)&amp;VLOOKUP($D60&amp;"@10",'中間シート（個人）'!$F$6:$O$100,5,FALSE)),"",VLOOKUP($D60&amp;"@10",'中間シート（個人）'!$F$6:$O$100,4,FALSE)&amp;VLOOKUP($D60&amp;"@10",'中間シート（個人）'!$F$6:$O$100,5,FALSE))</f>
      </c>
      <c r="AK60" s="18">
        <f>IF(ISERROR(VLOOKUP($D60&amp;"@10",'中間シート（個人）'!$F$6:$O$100,6,FALSE)&amp;VLOOKUP($D60&amp;"@10",'中間シート（個人）'!$F$6:$O$100,7,FALSE)&amp;"."&amp;VLOOKUP($D60&amp;"@10",'中間シート（個人）'!$F$6:$O$100,8,FALSE)),"",VLOOKUP($D60&amp;"@10",'中間シート（個人）'!$F$6:$O$100,6,FALSE)&amp;VLOOKUP($D60&amp;"@10",'中間シート（個人）'!$F$6:$O$100,7,FALSE)&amp;"."&amp;VLOOKUP($D60&amp;"@10",'中間シート（個人）'!$F$6:$O$100,8,FALSE))</f>
      </c>
    </row>
    <row r="61" spans="3:37" ht="13.5">
      <c r="C61" s="18">
        <f>IF('中間シート（個人）'!D63="○","",VLOOKUP('個人種目'!F63,'コード一覧'!$A$2:$B$3,2,FALSE))</f>
      </c>
      <c r="D61" s="18">
        <f>IF('中間シート（個人）'!D63="○","",'中間シート（個人）'!C63)</f>
      </c>
      <c r="E61" s="18">
        <f>IF('中間シート（個人）'!D63="○","",ASC('個人種目'!D63&amp;" "&amp;'個人種目'!E63))</f>
      </c>
      <c r="F61" s="18">
        <f>IF('中間シート（個人）'!D63="○","",'個人種目'!G63&amp;IF(LEN('個人種目'!H63)=1,"0"&amp;'個人種目'!H63,'個人種目'!H63)&amp;IF(LEN('個人種目'!I63)=1,"0"&amp;'個人種目'!I63,'個人種目'!I63))</f>
      </c>
      <c r="G61" s="19">
        <f>IF('中間シート（個人）'!D63="○","",VLOOKUP('個人種目'!$J63,'コード一覧'!$C$3:$D$6,2,FALSE))</f>
      </c>
      <c r="H61" s="18">
        <f>IF('中間シート（個人）'!D63="○","",IF('個人種目'!$J63="一般",0,'個人種目'!$K63))</f>
      </c>
      <c r="I61" s="18">
        <f>IF('中間シート（個人）'!D63="○","",'中間シート（個人）'!H63)</f>
      </c>
      <c r="K61" s="18">
        <f>IF('中間シート（個人）'!D63="○","",'個人種目'!$L$1)</f>
      </c>
      <c r="L61" s="18">
        <f>IF('中間シート（個人）'!D63="○","",ASC('申込書_コナミ'!$S$9))</f>
      </c>
      <c r="M61" s="18">
        <f>IF('中間シート（個人）'!D63="○","",'申込書_コナミ'!$E$8)</f>
      </c>
      <c r="Q61" s="18">
        <f>IF('中間シート（個人）'!D63="○","",4)</f>
      </c>
      <c r="R61" s="18">
        <f>IF(ISERROR(VLOOKUP($D61&amp;"@1",'中間シート（個人）'!$F$6:$O$100,4,FALSE)&amp;VLOOKUP($D61&amp;"@1",'中間シート（個人）'!$F$6:$O$100,5,FALSE)),"",VLOOKUP($D61&amp;"@1",'中間シート（個人）'!$F$6:$O$100,4,FALSE)&amp;VLOOKUP($D61&amp;"@1",'中間シート（個人）'!$F$6:$O$100,5,FALSE))</f>
      </c>
      <c r="S61" s="18">
        <f>IF(ISERROR(VLOOKUP($D61&amp;"@1",'中間シート（個人）'!$F$6:$O$100,6,FALSE)&amp;VLOOKUP($D61&amp;"@1",'中間シート（個人）'!$F$6:$O$100,7,FALSE)&amp;"."&amp;VLOOKUP($D61&amp;"@1",'中間シート（個人）'!$F$6:$O$100,8,FALSE)),"",VLOOKUP($D61&amp;"@1",'中間シート（個人）'!$F$6:$O$100,6,FALSE)&amp;VLOOKUP($D61&amp;"@1",'中間シート（個人）'!$F$6:$O$100,7,FALSE)&amp;"."&amp;VLOOKUP($D61&amp;"@1",'中間シート（個人）'!$F$6:$O$100,8,FALSE))</f>
      </c>
      <c r="T61" s="18">
        <f>IF(ISERROR(VLOOKUP($D61&amp;"@2",'中間シート（個人）'!$F$6:$O$100,4,FALSE)&amp;VLOOKUP($D61&amp;"@2",'中間シート（個人）'!$F$6:$O$100,5,FALSE)),"",VLOOKUP($D61&amp;"@2",'中間シート（個人）'!$F$6:$O$100,4,FALSE)&amp;VLOOKUP($D61&amp;"@2",'中間シート（個人）'!$F$6:$O$100,5,FALSE))</f>
      </c>
      <c r="U61" s="18">
        <f>IF(ISERROR(VLOOKUP($D61&amp;"@2",'中間シート（個人）'!$F$6:$O$100,6,FALSE)&amp;VLOOKUP($D61&amp;"@2",'中間シート（個人）'!$F$6:$O$100,7,FALSE)&amp;"."&amp;VLOOKUP($D61&amp;"@2",'中間シート（個人）'!$F$6:$O$100,8,FALSE)),"",VLOOKUP($D61&amp;"@2",'中間シート（個人）'!$F$6:$O$100,6,FALSE)&amp;VLOOKUP($D61&amp;"@2",'中間シート（個人）'!$F$6:$O$100,7,FALSE)&amp;"."&amp;VLOOKUP($D61&amp;"@2",'中間シート（個人）'!$F$6:$O$100,8,FALSE))</f>
      </c>
      <c r="V61" s="18">
        <f>IF(ISERROR(VLOOKUP($D61&amp;"@3",'中間シート（個人）'!$F$6:$O$100,4,FALSE)&amp;VLOOKUP($D61&amp;"@3",'中間シート（個人）'!$F$6:$O$100,5,FALSE)),"",VLOOKUP($D61&amp;"@3",'中間シート（個人）'!$F$6:$O$100,4,FALSE)&amp;VLOOKUP($D61&amp;"@3",'中間シート（個人）'!$F$6:$O$100,5,FALSE))</f>
      </c>
      <c r="W61" s="18">
        <f>IF(ISERROR(VLOOKUP($D61&amp;"@3",'中間シート（個人）'!$F$6:$O$100,6,FALSE)&amp;VLOOKUP($D61&amp;"@3",'中間シート（個人）'!$F$6:$O$100,7,FALSE)&amp;"."&amp;VLOOKUP($D61&amp;"@3",'中間シート（個人）'!$F$6:$O$100,8,FALSE)),"",VLOOKUP($D61&amp;"@3",'中間シート（個人）'!$F$6:$O$100,6,FALSE)&amp;VLOOKUP($D61&amp;"@3",'中間シート（個人）'!$F$6:$O$100,7,FALSE)&amp;"."&amp;VLOOKUP($D61&amp;"@3",'中間シート（個人）'!$F$6:$O$100,8,FALSE))</f>
      </c>
      <c r="X61" s="18">
        <f>IF(ISERROR(VLOOKUP($D61&amp;"@4",'中間シート（個人）'!$F$6:$O$100,4,FALSE)&amp;VLOOKUP($D61&amp;"@4",'中間シート（個人）'!$F$6:$O$100,5,FALSE)),"",VLOOKUP($D61&amp;"@4",'中間シート（個人）'!$F$6:$O$100,4,FALSE)&amp;VLOOKUP($D61&amp;"@4",'中間シート（個人）'!$F$6:$O$100,5,FALSE))</f>
      </c>
      <c r="Y61" s="18">
        <f>IF(ISERROR(VLOOKUP($D61&amp;"@4",'中間シート（個人）'!$F$6:$O$100,6,FALSE)&amp;VLOOKUP($D61&amp;"@4",'中間シート（個人）'!$F$6:$O$100,7,FALSE)&amp;"."&amp;VLOOKUP($D61&amp;"@4",'中間シート（個人）'!$F$6:$O$100,8,FALSE)),"",VLOOKUP($D61&amp;"@4",'中間シート（個人）'!$F$6:$O$100,6,FALSE)&amp;VLOOKUP($D61&amp;"@4",'中間シート（個人）'!$F$6:$O$100,7,FALSE)&amp;"."&amp;VLOOKUP($D61&amp;"@4",'中間シート（個人）'!$F$6:$O$100,8,FALSE))</f>
      </c>
      <c r="Z61" s="18">
        <f>IF(ISERROR(VLOOKUP($D61&amp;"@5",'中間シート（個人）'!$F$6:$O$100,4,FALSE)&amp;VLOOKUP($D61&amp;"@5",'中間シート（個人）'!$F$6:$O$100,5,FALSE)),"",VLOOKUP($D61&amp;"@5",'中間シート（個人）'!$F$6:$O$100,4,FALSE)&amp;VLOOKUP($D61&amp;"@5",'中間シート（個人）'!$F$6:$O$100,5,FALSE))</f>
      </c>
      <c r="AA61" s="18">
        <f>IF(ISERROR(VLOOKUP($D61&amp;"@5",'中間シート（個人）'!$F$6:$O$100,6,FALSE)&amp;VLOOKUP($D61&amp;"@5",'中間シート（個人）'!$F$6:$O$100,7,FALSE)&amp;"."&amp;VLOOKUP($D61&amp;"@5",'中間シート（個人）'!$F$6:$O$100,8,FALSE)),"",VLOOKUP($D61&amp;"@5",'中間シート（個人）'!$F$6:$O$100,6,FALSE)&amp;VLOOKUP($D61&amp;"@5",'中間シート（個人）'!$F$6:$O$100,7,FALSE)&amp;"."&amp;VLOOKUP($D61&amp;"@5",'中間シート（個人）'!$F$6:$O$100,8,FALSE))</f>
      </c>
      <c r="AB61" s="18">
        <f>IF(ISERROR(VLOOKUP($D61&amp;"@6",'中間シート（個人）'!$F$6:$O$100,4,FALSE)&amp;VLOOKUP($D61&amp;"@6",'中間シート（個人）'!$F$6:$O$100,5,FALSE)),"",VLOOKUP($D61&amp;"@6",'中間シート（個人）'!$F$6:$O$100,4,FALSE)&amp;VLOOKUP($D61&amp;"@6",'中間シート（個人）'!$F$6:$O$100,5,FALSE))</f>
      </c>
      <c r="AC61" s="18">
        <f>IF(ISERROR(VLOOKUP($D61&amp;"@6",'中間シート（個人）'!$F$6:$O$100,6,FALSE)&amp;VLOOKUP($D61&amp;"@6",'中間シート（個人）'!$F$6:$O$100,7,FALSE)&amp;"."&amp;VLOOKUP($D61&amp;"@6",'中間シート（個人）'!$F$6:$O$100,8,FALSE)),"",VLOOKUP($D61&amp;"@6",'中間シート（個人）'!$F$6:$O$100,6,FALSE)&amp;VLOOKUP($D61&amp;"@6",'中間シート（個人）'!$F$6:$O$100,7,FALSE)&amp;"."&amp;VLOOKUP($D61&amp;"@6",'中間シート（個人）'!$F$6:$O$100,8,FALSE))</f>
      </c>
      <c r="AD61" s="18">
        <f>IF(ISERROR(VLOOKUP($D61&amp;"@7",'中間シート（個人）'!$F$6:$O$100,4,FALSE)&amp;VLOOKUP($D61&amp;"@7",'中間シート（個人）'!$F$6:$O$100,5,FALSE)),"",VLOOKUP($D61&amp;"@7",'中間シート（個人）'!$F$6:$O$100,4,FALSE)&amp;VLOOKUP($D61&amp;"@7",'中間シート（個人）'!$F$6:$O$100,5,FALSE))</f>
      </c>
      <c r="AE61" s="18">
        <f>IF(ISERROR(VLOOKUP($D61&amp;"@7",'中間シート（個人）'!$F$6:$O$100,6,FALSE)&amp;VLOOKUP($D61&amp;"@7",'中間シート（個人）'!$F$6:$O$100,7,FALSE)&amp;"."&amp;VLOOKUP($D61&amp;"@7",'中間シート（個人）'!$F$6:$O$100,8,FALSE)),"",VLOOKUP($D61&amp;"@7",'中間シート（個人）'!$F$6:$O$100,6,FALSE)&amp;VLOOKUP($D61&amp;"@7",'中間シート（個人）'!$F$6:$O$100,7,FALSE)&amp;"."&amp;VLOOKUP($D61&amp;"@7",'中間シート（個人）'!$F$6:$O$100,8,FALSE))</f>
      </c>
      <c r="AF61" s="18">
        <f>IF(ISERROR(VLOOKUP($D61&amp;"@8",'中間シート（個人）'!$F$6:$O$100,4,FALSE)&amp;VLOOKUP($D61&amp;"@8",'中間シート（個人）'!$F$6:$O$100,5,FALSE)),"",VLOOKUP($D61&amp;"@8",'中間シート（個人）'!$F$6:$O$100,4,FALSE)&amp;VLOOKUP($D61&amp;"@8",'中間シート（個人）'!$F$6:$O$100,5,FALSE))</f>
      </c>
      <c r="AG61" s="18">
        <f>IF(ISERROR(VLOOKUP($D61&amp;"@8",'中間シート（個人）'!$F$6:$O$100,6,FALSE)&amp;VLOOKUP($D61&amp;"@8",'中間シート（個人）'!$F$6:$O$100,7,FALSE)&amp;"."&amp;VLOOKUP($D61&amp;"@8",'中間シート（個人）'!$F$6:$O$100,8,FALSE)),"",VLOOKUP($D61&amp;"@8",'中間シート（個人）'!$F$6:$O$100,6,FALSE)&amp;VLOOKUP($D61&amp;"@8",'中間シート（個人）'!$F$6:$O$100,7,FALSE)&amp;"."&amp;VLOOKUP($D61&amp;"@8",'中間シート（個人）'!$F$6:$O$100,8,FALSE))</f>
      </c>
      <c r="AH61" s="18">
        <f>IF(ISERROR(VLOOKUP($D61&amp;"@9",'中間シート（個人）'!$F$6:$O$100,4,FALSE)&amp;VLOOKUP($D61&amp;"@9",'中間シート（個人）'!$F$6:$O$100,5,FALSE)),"",VLOOKUP($D61&amp;"@9",'中間シート（個人）'!$F$6:$O$100,4,FALSE)&amp;VLOOKUP($D61&amp;"@9",'中間シート（個人）'!$F$6:$O$100,5,FALSE))</f>
      </c>
      <c r="AI61" s="18">
        <f>IF(ISERROR(VLOOKUP($D61&amp;"@9",'中間シート（個人）'!$F$6:$O$100,6,FALSE)&amp;VLOOKUP($D61&amp;"@9",'中間シート（個人）'!$F$6:$O$100,7,FALSE)&amp;"."&amp;VLOOKUP($D61&amp;"@9",'中間シート（個人）'!$F$6:$O$100,8,FALSE)),"",VLOOKUP($D61&amp;"@9",'中間シート（個人）'!$F$6:$O$100,6,FALSE)&amp;VLOOKUP($D61&amp;"@9",'中間シート（個人）'!$F$6:$O$100,7,FALSE)&amp;"."&amp;VLOOKUP($D61&amp;"@9",'中間シート（個人）'!$F$6:$O$100,8,FALSE))</f>
      </c>
      <c r="AJ61" s="18">
        <f>IF(ISERROR(VLOOKUP($D61&amp;"@10",'中間シート（個人）'!$F$6:$O$100,4,FALSE)&amp;VLOOKUP($D61&amp;"@10",'中間シート（個人）'!$F$6:$O$100,5,FALSE)),"",VLOOKUP($D61&amp;"@10",'中間シート（個人）'!$F$6:$O$100,4,FALSE)&amp;VLOOKUP($D61&amp;"@10",'中間シート（個人）'!$F$6:$O$100,5,FALSE))</f>
      </c>
      <c r="AK61" s="18">
        <f>IF(ISERROR(VLOOKUP($D61&amp;"@10",'中間シート（個人）'!$F$6:$O$100,6,FALSE)&amp;VLOOKUP($D61&amp;"@10",'中間シート（個人）'!$F$6:$O$100,7,FALSE)&amp;"."&amp;VLOOKUP($D61&amp;"@10",'中間シート（個人）'!$F$6:$O$100,8,FALSE)),"",VLOOKUP($D61&amp;"@10",'中間シート（個人）'!$F$6:$O$100,6,FALSE)&amp;VLOOKUP($D61&amp;"@10",'中間シート（個人）'!$F$6:$O$100,7,FALSE)&amp;"."&amp;VLOOKUP($D61&amp;"@10",'中間シート（個人）'!$F$6:$O$100,8,FALSE))</f>
      </c>
    </row>
    <row r="62" spans="3:37" ht="13.5">
      <c r="C62" s="18">
        <f>IF('中間シート（個人）'!D64="○","",VLOOKUP('個人種目'!F64,'コード一覧'!$A$2:$B$3,2,FALSE))</f>
      </c>
      <c r="D62" s="18">
        <f>IF('中間シート（個人）'!D64="○","",'中間シート（個人）'!C64)</f>
      </c>
      <c r="E62" s="18">
        <f>IF('中間シート（個人）'!D64="○","",ASC('個人種目'!D64&amp;" "&amp;'個人種目'!E64))</f>
      </c>
      <c r="F62" s="18">
        <f>IF('中間シート（個人）'!D64="○","",'個人種目'!G64&amp;IF(LEN('個人種目'!H64)=1,"0"&amp;'個人種目'!H64,'個人種目'!H64)&amp;IF(LEN('個人種目'!I64)=1,"0"&amp;'個人種目'!I64,'個人種目'!I64))</f>
      </c>
      <c r="G62" s="19">
        <f>IF('中間シート（個人）'!D64="○","",VLOOKUP('個人種目'!$J64,'コード一覧'!$C$3:$D$6,2,FALSE))</f>
      </c>
      <c r="H62" s="18">
        <f>IF('中間シート（個人）'!D64="○","",IF('個人種目'!$J64="一般",0,'個人種目'!$K64))</f>
      </c>
      <c r="I62" s="18">
        <f>IF('中間シート（個人）'!D64="○","",'中間シート（個人）'!H64)</f>
      </c>
      <c r="K62" s="18">
        <f>IF('中間シート（個人）'!D64="○","",'個人種目'!$L$1)</f>
      </c>
      <c r="L62" s="18">
        <f>IF('中間シート（個人）'!D64="○","",ASC('申込書_コナミ'!$S$9))</f>
      </c>
      <c r="M62" s="18">
        <f>IF('中間シート（個人）'!D64="○","",'申込書_コナミ'!$E$8)</f>
      </c>
      <c r="Q62" s="18">
        <f>IF('中間シート（個人）'!D64="○","",4)</f>
      </c>
      <c r="R62" s="18">
        <f>IF(ISERROR(VLOOKUP($D62&amp;"@1",'中間シート（個人）'!$F$6:$O$100,4,FALSE)&amp;VLOOKUP($D62&amp;"@1",'中間シート（個人）'!$F$6:$O$100,5,FALSE)),"",VLOOKUP($D62&amp;"@1",'中間シート（個人）'!$F$6:$O$100,4,FALSE)&amp;VLOOKUP($D62&amp;"@1",'中間シート（個人）'!$F$6:$O$100,5,FALSE))</f>
      </c>
      <c r="S62" s="18">
        <f>IF(ISERROR(VLOOKUP($D62&amp;"@1",'中間シート（個人）'!$F$6:$O$100,6,FALSE)&amp;VLOOKUP($D62&amp;"@1",'中間シート（個人）'!$F$6:$O$100,7,FALSE)&amp;"."&amp;VLOOKUP($D62&amp;"@1",'中間シート（個人）'!$F$6:$O$100,8,FALSE)),"",VLOOKUP($D62&amp;"@1",'中間シート（個人）'!$F$6:$O$100,6,FALSE)&amp;VLOOKUP($D62&amp;"@1",'中間シート（個人）'!$F$6:$O$100,7,FALSE)&amp;"."&amp;VLOOKUP($D62&amp;"@1",'中間シート（個人）'!$F$6:$O$100,8,FALSE))</f>
      </c>
      <c r="T62" s="18">
        <f>IF(ISERROR(VLOOKUP($D62&amp;"@2",'中間シート（個人）'!$F$6:$O$100,4,FALSE)&amp;VLOOKUP($D62&amp;"@2",'中間シート（個人）'!$F$6:$O$100,5,FALSE)),"",VLOOKUP($D62&amp;"@2",'中間シート（個人）'!$F$6:$O$100,4,FALSE)&amp;VLOOKUP($D62&amp;"@2",'中間シート（個人）'!$F$6:$O$100,5,FALSE))</f>
      </c>
      <c r="U62" s="18">
        <f>IF(ISERROR(VLOOKUP($D62&amp;"@2",'中間シート（個人）'!$F$6:$O$100,6,FALSE)&amp;VLOOKUP($D62&amp;"@2",'中間シート（個人）'!$F$6:$O$100,7,FALSE)&amp;"."&amp;VLOOKUP($D62&amp;"@2",'中間シート（個人）'!$F$6:$O$100,8,FALSE)),"",VLOOKUP($D62&amp;"@2",'中間シート（個人）'!$F$6:$O$100,6,FALSE)&amp;VLOOKUP($D62&amp;"@2",'中間シート（個人）'!$F$6:$O$100,7,FALSE)&amp;"."&amp;VLOOKUP($D62&amp;"@2",'中間シート（個人）'!$F$6:$O$100,8,FALSE))</f>
      </c>
      <c r="V62" s="18">
        <f>IF(ISERROR(VLOOKUP($D62&amp;"@3",'中間シート（個人）'!$F$6:$O$100,4,FALSE)&amp;VLOOKUP($D62&amp;"@3",'中間シート（個人）'!$F$6:$O$100,5,FALSE)),"",VLOOKUP($D62&amp;"@3",'中間シート（個人）'!$F$6:$O$100,4,FALSE)&amp;VLOOKUP($D62&amp;"@3",'中間シート（個人）'!$F$6:$O$100,5,FALSE))</f>
      </c>
      <c r="W62" s="18">
        <f>IF(ISERROR(VLOOKUP($D62&amp;"@3",'中間シート（個人）'!$F$6:$O$100,6,FALSE)&amp;VLOOKUP($D62&amp;"@3",'中間シート（個人）'!$F$6:$O$100,7,FALSE)&amp;"."&amp;VLOOKUP($D62&amp;"@3",'中間シート（個人）'!$F$6:$O$100,8,FALSE)),"",VLOOKUP($D62&amp;"@3",'中間シート（個人）'!$F$6:$O$100,6,FALSE)&amp;VLOOKUP($D62&amp;"@3",'中間シート（個人）'!$F$6:$O$100,7,FALSE)&amp;"."&amp;VLOOKUP($D62&amp;"@3",'中間シート（個人）'!$F$6:$O$100,8,FALSE))</f>
      </c>
      <c r="X62" s="18">
        <f>IF(ISERROR(VLOOKUP($D62&amp;"@4",'中間シート（個人）'!$F$6:$O$100,4,FALSE)&amp;VLOOKUP($D62&amp;"@4",'中間シート（個人）'!$F$6:$O$100,5,FALSE)),"",VLOOKUP($D62&amp;"@4",'中間シート（個人）'!$F$6:$O$100,4,FALSE)&amp;VLOOKUP($D62&amp;"@4",'中間シート（個人）'!$F$6:$O$100,5,FALSE))</f>
      </c>
      <c r="Y62" s="18">
        <f>IF(ISERROR(VLOOKUP($D62&amp;"@4",'中間シート（個人）'!$F$6:$O$100,6,FALSE)&amp;VLOOKUP($D62&amp;"@4",'中間シート（個人）'!$F$6:$O$100,7,FALSE)&amp;"."&amp;VLOOKUP($D62&amp;"@4",'中間シート（個人）'!$F$6:$O$100,8,FALSE)),"",VLOOKUP($D62&amp;"@4",'中間シート（個人）'!$F$6:$O$100,6,FALSE)&amp;VLOOKUP($D62&amp;"@4",'中間シート（個人）'!$F$6:$O$100,7,FALSE)&amp;"."&amp;VLOOKUP($D62&amp;"@4",'中間シート（個人）'!$F$6:$O$100,8,FALSE))</f>
      </c>
      <c r="Z62" s="18">
        <f>IF(ISERROR(VLOOKUP($D62&amp;"@5",'中間シート（個人）'!$F$6:$O$100,4,FALSE)&amp;VLOOKUP($D62&amp;"@5",'中間シート（個人）'!$F$6:$O$100,5,FALSE)),"",VLOOKUP($D62&amp;"@5",'中間シート（個人）'!$F$6:$O$100,4,FALSE)&amp;VLOOKUP($D62&amp;"@5",'中間シート（個人）'!$F$6:$O$100,5,FALSE))</f>
      </c>
      <c r="AA62" s="18">
        <f>IF(ISERROR(VLOOKUP($D62&amp;"@5",'中間シート（個人）'!$F$6:$O$100,6,FALSE)&amp;VLOOKUP($D62&amp;"@5",'中間シート（個人）'!$F$6:$O$100,7,FALSE)&amp;"."&amp;VLOOKUP($D62&amp;"@5",'中間シート（個人）'!$F$6:$O$100,8,FALSE)),"",VLOOKUP($D62&amp;"@5",'中間シート（個人）'!$F$6:$O$100,6,FALSE)&amp;VLOOKUP($D62&amp;"@5",'中間シート（個人）'!$F$6:$O$100,7,FALSE)&amp;"."&amp;VLOOKUP($D62&amp;"@5",'中間シート（個人）'!$F$6:$O$100,8,FALSE))</f>
      </c>
      <c r="AB62" s="18">
        <f>IF(ISERROR(VLOOKUP($D62&amp;"@6",'中間シート（個人）'!$F$6:$O$100,4,FALSE)&amp;VLOOKUP($D62&amp;"@6",'中間シート（個人）'!$F$6:$O$100,5,FALSE)),"",VLOOKUP($D62&amp;"@6",'中間シート（個人）'!$F$6:$O$100,4,FALSE)&amp;VLOOKUP($D62&amp;"@6",'中間シート（個人）'!$F$6:$O$100,5,FALSE))</f>
      </c>
      <c r="AC62" s="18">
        <f>IF(ISERROR(VLOOKUP($D62&amp;"@6",'中間シート（個人）'!$F$6:$O$100,6,FALSE)&amp;VLOOKUP($D62&amp;"@6",'中間シート（個人）'!$F$6:$O$100,7,FALSE)&amp;"."&amp;VLOOKUP($D62&amp;"@6",'中間シート（個人）'!$F$6:$O$100,8,FALSE)),"",VLOOKUP($D62&amp;"@6",'中間シート（個人）'!$F$6:$O$100,6,FALSE)&amp;VLOOKUP($D62&amp;"@6",'中間シート（個人）'!$F$6:$O$100,7,FALSE)&amp;"."&amp;VLOOKUP($D62&amp;"@6",'中間シート（個人）'!$F$6:$O$100,8,FALSE))</f>
      </c>
      <c r="AD62" s="18">
        <f>IF(ISERROR(VLOOKUP($D62&amp;"@7",'中間シート（個人）'!$F$6:$O$100,4,FALSE)&amp;VLOOKUP($D62&amp;"@7",'中間シート（個人）'!$F$6:$O$100,5,FALSE)),"",VLOOKUP($D62&amp;"@7",'中間シート（個人）'!$F$6:$O$100,4,FALSE)&amp;VLOOKUP($D62&amp;"@7",'中間シート（個人）'!$F$6:$O$100,5,FALSE))</f>
      </c>
      <c r="AE62" s="18">
        <f>IF(ISERROR(VLOOKUP($D62&amp;"@7",'中間シート（個人）'!$F$6:$O$100,6,FALSE)&amp;VLOOKUP($D62&amp;"@7",'中間シート（個人）'!$F$6:$O$100,7,FALSE)&amp;"."&amp;VLOOKUP($D62&amp;"@7",'中間シート（個人）'!$F$6:$O$100,8,FALSE)),"",VLOOKUP($D62&amp;"@7",'中間シート（個人）'!$F$6:$O$100,6,FALSE)&amp;VLOOKUP($D62&amp;"@7",'中間シート（個人）'!$F$6:$O$100,7,FALSE)&amp;"."&amp;VLOOKUP($D62&amp;"@7",'中間シート（個人）'!$F$6:$O$100,8,FALSE))</f>
      </c>
      <c r="AF62" s="18">
        <f>IF(ISERROR(VLOOKUP($D62&amp;"@8",'中間シート（個人）'!$F$6:$O$100,4,FALSE)&amp;VLOOKUP($D62&amp;"@8",'中間シート（個人）'!$F$6:$O$100,5,FALSE)),"",VLOOKUP($D62&amp;"@8",'中間シート（個人）'!$F$6:$O$100,4,FALSE)&amp;VLOOKUP($D62&amp;"@8",'中間シート（個人）'!$F$6:$O$100,5,FALSE))</f>
      </c>
      <c r="AG62" s="18">
        <f>IF(ISERROR(VLOOKUP($D62&amp;"@8",'中間シート（個人）'!$F$6:$O$100,6,FALSE)&amp;VLOOKUP($D62&amp;"@8",'中間シート（個人）'!$F$6:$O$100,7,FALSE)&amp;"."&amp;VLOOKUP($D62&amp;"@8",'中間シート（個人）'!$F$6:$O$100,8,FALSE)),"",VLOOKUP($D62&amp;"@8",'中間シート（個人）'!$F$6:$O$100,6,FALSE)&amp;VLOOKUP($D62&amp;"@8",'中間シート（個人）'!$F$6:$O$100,7,FALSE)&amp;"."&amp;VLOOKUP($D62&amp;"@8",'中間シート（個人）'!$F$6:$O$100,8,FALSE))</f>
      </c>
      <c r="AH62" s="18">
        <f>IF(ISERROR(VLOOKUP($D62&amp;"@9",'中間シート（個人）'!$F$6:$O$100,4,FALSE)&amp;VLOOKUP($D62&amp;"@9",'中間シート（個人）'!$F$6:$O$100,5,FALSE)),"",VLOOKUP($D62&amp;"@9",'中間シート（個人）'!$F$6:$O$100,4,FALSE)&amp;VLOOKUP($D62&amp;"@9",'中間シート（個人）'!$F$6:$O$100,5,FALSE))</f>
      </c>
      <c r="AI62" s="18">
        <f>IF(ISERROR(VLOOKUP($D62&amp;"@9",'中間シート（個人）'!$F$6:$O$100,6,FALSE)&amp;VLOOKUP($D62&amp;"@9",'中間シート（個人）'!$F$6:$O$100,7,FALSE)&amp;"."&amp;VLOOKUP($D62&amp;"@9",'中間シート（個人）'!$F$6:$O$100,8,FALSE)),"",VLOOKUP($D62&amp;"@9",'中間シート（個人）'!$F$6:$O$100,6,FALSE)&amp;VLOOKUP($D62&amp;"@9",'中間シート（個人）'!$F$6:$O$100,7,FALSE)&amp;"."&amp;VLOOKUP($D62&amp;"@9",'中間シート（個人）'!$F$6:$O$100,8,FALSE))</f>
      </c>
      <c r="AJ62" s="18">
        <f>IF(ISERROR(VLOOKUP($D62&amp;"@10",'中間シート（個人）'!$F$6:$O$100,4,FALSE)&amp;VLOOKUP($D62&amp;"@10",'中間シート（個人）'!$F$6:$O$100,5,FALSE)),"",VLOOKUP($D62&amp;"@10",'中間シート（個人）'!$F$6:$O$100,4,FALSE)&amp;VLOOKUP($D62&amp;"@10",'中間シート（個人）'!$F$6:$O$100,5,FALSE))</f>
      </c>
      <c r="AK62" s="18">
        <f>IF(ISERROR(VLOOKUP($D62&amp;"@10",'中間シート（個人）'!$F$6:$O$100,6,FALSE)&amp;VLOOKUP($D62&amp;"@10",'中間シート（個人）'!$F$6:$O$100,7,FALSE)&amp;"."&amp;VLOOKUP($D62&amp;"@10",'中間シート（個人）'!$F$6:$O$100,8,FALSE)),"",VLOOKUP($D62&amp;"@10",'中間シート（個人）'!$F$6:$O$100,6,FALSE)&amp;VLOOKUP($D62&amp;"@10",'中間シート（個人）'!$F$6:$O$100,7,FALSE)&amp;"."&amp;VLOOKUP($D62&amp;"@10",'中間シート（個人）'!$F$6:$O$100,8,FALSE))</f>
      </c>
    </row>
    <row r="63" spans="3:37" ht="13.5">
      <c r="C63" s="18">
        <f>IF('中間シート（個人）'!D65="○","",VLOOKUP('個人種目'!F65,'コード一覧'!$A$2:$B$3,2,FALSE))</f>
      </c>
      <c r="D63" s="18">
        <f>IF('中間シート（個人）'!D65="○","",'中間シート（個人）'!C65)</f>
      </c>
      <c r="E63" s="18">
        <f>IF('中間シート（個人）'!D65="○","",ASC('個人種目'!D65&amp;" "&amp;'個人種目'!E65))</f>
      </c>
      <c r="F63" s="18">
        <f>IF('中間シート（個人）'!D65="○","",'個人種目'!G65&amp;IF(LEN('個人種目'!H65)=1,"0"&amp;'個人種目'!H65,'個人種目'!H65)&amp;IF(LEN('個人種目'!I65)=1,"0"&amp;'個人種目'!I65,'個人種目'!I65))</f>
      </c>
      <c r="G63" s="19">
        <f>IF('中間シート（個人）'!D65="○","",VLOOKUP('個人種目'!$J65,'コード一覧'!$C$3:$D$6,2,FALSE))</f>
      </c>
      <c r="H63" s="18">
        <f>IF('中間シート（個人）'!D65="○","",IF('個人種目'!$J65="一般",0,'個人種目'!$K65))</f>
      </c>
      <c r="I63" s="18">
        <f>IF('中間シート（個人）'!D65="○","",'中間シート（個人）'!H65)</f>
      </c>
      <c r="K63" s="18">
        <f>IF('中間シート（個人）'!D65="○","",'個人種目'!$L$1)</f>
      </c>
      <c r="L63" s="18">
        <f>IF('中間シート（個人）'!D65="○","",ASC('申込書_コナミ'!$S$9))</f>
      </c>
      <c r="M63" s="18">
        <f>IF('中間シート（個人）'!D65="○","",'申込書_コナミ'!$E$8)</f>
      </c>
      <c r="Q63" s="18">
        <f>IF('中間シート（個人）'!D65="○","",4)</f>
      </c>
      <c r="R63" s="18">
        <f>IF(ISERROR(VLOOKUP($D63&amp;"@1",'中間シート（個人）'!$F$6:$O$100,4,FALSE)&amp;VLOOKUP($D63&amp;"@1",'中間シート（個人）'!$F$6:$O$100,5,FALSE)),"",VLOOKUP($D63&amp;"@1",'中間シート（個人）'!$F$6:$O$100,4,FALSE)&amp;VLOOKUP($D63&amp;"@1",'中間シート（個人）'!$F$6:$O$100,5,FALSE))</f>
      </c>
      <c r="S63" s="18">
        <f>IF(ISERROR(VLOOKUP($D63&amp;"@1",'中間シート（個人）'!$F$6:$O$100,6,FALSE)&amp;VLOOKUP($D63&amp;"@1",'中間シート（個人）'!$F$6:$O$100,7,FALSE)&amp;"."&amp;VLOOKUP($D63&amp;"@1",'中間シート（個人）'!$F$6:$O$100,8,FALSE)),"",VLOOKUP($D63&amp;"@1",'中間シート（個人）'!$F$6:$O$100,6,FALSE)&amp;VLOOKUP($D63&amp;"@1",'中間シート（個人）'!$F$6:$O$100,7,FALSE)&amp;"."&amp;VLOOKUP($D63&amp;"@1",'中間シート（個人）'!$F$6:$O$100,8,FALSE))</f>
      </c>
      <c r="T63" s="18">
        <f>IF(ISERROR(VLOOKUP($D63&amp;"@2",'中間シート（個人）'!$F$6:$O$100,4,FALSE)&amp;VLOOKUP($D63&amp;"@2",'中間シート（個人）'!$F$6:$O$100,5,FALSE)),"",VLOOKUP($D63&amp;"@2",'中間シート（個人）'!$F$6:$O$100,4,FALSE)&amp;VLOOKUP($D63&amp;"@2",'中間シート（個人）'!$F$6:$O$100,5,FALSE))</f>
      </c>
      <c r="U63" s="18">
        <f>IF(ISERROR(VLOOKUP($D63&amp;"@2",'中間シート（個人）'!$F$6:$O$100,6,FALSE)&amp;VLOOKUP($D63&amp;"@2",'中間シート（個人）'!$F$6:$O$100,7,FALSE)&amp;"."&amp;VLOOKUP($D63&amp;"@2",'中間シート（個人）'!$F$6:$O$100,8,FALSE)),"",VLOOKUP($D63&amp;"@2",'中間シート（個人）'!$F$6:$O$100,6,FALSE)&amp;VLOOKUP($D63&amp;"@2",'中間シート（個人）'!$F$6:$O$100,7,FALSE)&amp;"."&amp;VLOOKUP($D63&amp;"@2",'中間シート（個人）'!$F$6:$O$100,8,FALSE))</f>
      </c>
      <c r="V63" s="18">
        <f>IF(ISERROR(VLOOKUP($D63&amp;"@3",'中間シート（個人）'!$F$6:$O$100,4,FALSE)&amp;VLOOKUP($D63&amp;"@3",'中間シート（個人）'!$F$6:$O$100,5,FALSE)),"",VLOOKUP($D63&amp;"@3",'中間シート（個人）'!$F$6:$O$100,4,FALSE)&amp;VLOOKUP($D63&amp;"@3",'中間シート（個人）'!$F$6:$O$100,5,FALSE))</f>
      </c>
      <c r="W63" s="18">
        <f>IF(ISERROR(VLOOKUP($D63&amp;"@3",'中間シート（個人）'!$F$6:$O$100,6,FALSE)&amp;VLOOKUP($D63&amp;"@3",'中間シート（個人）'!$F$6:$O$100,7,FALSE)&amp;"."&amp;VLOOKUP($D63&amp;"@3",'中間シート（個人）'!$F$6:$O$100,8,FALSE)),"",VLOOKUP($D63&amp;"@3",'中間シート（個人）'!$F$6:$O$100,6,FALSE)&amp;VLOOKUP($D63&amp;"@3",'中間シート（個人）'!$F$6:$O$100,7,FALSE)&amp;"."&amp;VLOOKUP($D63&amp;"@3",'中間シート（個人）'!$F$6:$O$100,8,FALSE))</f>
      </c>
      <c r="X63" s="18">
        <f>IF(ISERROR(VLOOKUP($D63&amp;"@4",'中間シート（個人）'!$F$6:$O$100,4,FALSE)&amp;VLOOKUP($D63&amp;"@4",'中間シート（個人）'!$F$6:$O$100,5,FALSE)),"",VLOOKUP($D63&amp;"@4",'中間シート（個人）'!$F$6:$O$100,4,FALSE)&amp;VLOOKUP($D63&amp;"@4",'中間シート（個人）'!$F$6:$O$100,5,FALSE))</f>
      </c>
      <c r="Y63" s="18">
        <f>IF(ISERROR(VLOOKUP($D63&amp;"@4",'中間シート（個人）'!$F$6:$O$100,6,FALSE)&amp;VLOOKUP($D63&amp;"@4",'中間シート（個人）'!$F$6:$O$100,7,FALSE)&amp;"."&amp;VLOOKUP($D63&amp;"@4",'中間シート（個人）'!$F$6:$O$100,8,FALSE)),"",VLOOKUP($D63&amp;"@4",'中間シート（個人）'!$F$6:$O$100,6,FALSE)&amp;VLOOKUP($D63&amp;"@4",'中間シート（個人）'!$F$6:$O$100,7,FALSE)&amp;"."&amp;VLOOKUP($D63&amp;"@4",'中間シート（個人）'!$F$6:$O$100,8,FALSE))</f>
      </c>
      <c r="Z63" s="18">
        <f>IF(ISERROR(VLOOKUP($D63&amp;"@5",'中間シート（個人）'!$F$6:$O$100,4,FALSE)&amp;VLOOKUP($D63&amp;"@5",'中間シート（個人）'!$F$6:$O$100,5,FALSE)),"",VLOOKUP($D63&amp;"@5",'中間シート（個人）'!$F$6:$O$100,4,FALSE)&amp;VLOOKUP($D63&amp;"@5",'中間シート（個人）'!$F$6:$O$100,5,FALSE))</f>
      </c>
      <c r="AA63" s="18">
        <f>IF(ISERROR(VLOOKUP($D63&amp;"@5",'中間シート（個人）'!$F$6:$O$100,6,FALSE)&amp;VLOOKUP($D63&amp;"@5",'中間シート（個人）'!$F$6:$O$100,7,FALSE)&amp;"."&amp;VLOOKUP($D63&amp;"@5",'中間シート（個人）'!$F$6:$O$100,8,FALSE)),"",VLOOKUP($D63&amp;"@5",'中間シート（個人）'!$F$6:$O$100,6,FALSE)&amp;VLOOKUP($D63&amp;"@5",'中間シート（個人）'!$F$6:$O$100,7,FALSE)&amp;"."&amp;VLOOKUP($D63&amp;"@5",'中間シート（個人）'!$F$6:$O$100,8,FALSE))</f>
      </c>
      <c r="AB63" s="18">
        <f>IF(ISERROR(VLOOKUP($D63&amp;"@6",'中間シート（個人）'!$F$6:$O$100,4,FALSE)&amp;VLOOKUP($D63&amp;"@6",'中間シート（個人）'!$F$6:$O$100,5,FALSE)),"",VLOOKUP($D63&amp;"@6",'中間シート（個人）'!$F$6:$O$100,4,FALSE)&amp;VLOOKUP($D63&amp;"@6",'中間シート（個人）'!$F$6:$O$100,5,FALSE))</f>
      </c>
      <c r="AC63" s="18">
        <f>IF(ISERROR(VLOOKUP($D63&amp;"@6",'中間シート（個人）'!$F$6:$O$100,6,FALSE)&amp;VLOOKUP($D63&amp;"@6",'中間シート（個人）'!$F$6:$O$100,7,FALSE)&amp;"."&amp;VLOOKUP($D63&amp;"@6",'中間シート（個人）'!$F$6:$O$100,8,FALSE)),"",VLOOKUP($D63&amp;"@6",'中間シート（個人）'!$F$6:$O$100,6,FALSE)&amp;VLOOKUP($D63&amp;"@6",'中間シート（個人）'!$F$6:$O$100,7,FALSE)&amp;"."&amp;VLOOKUP($D63&amp;"@6",'中間シート（個人）'!$F$6:$O$100,8,FALSE))</f>
      </c>
      <c r="AD63" s="18">
        <f>IF(ISERROR(VLOOKUP($D63&amp;"@7",'中間シート（個人）'!$F$6:$O$100,4,FALSE)&amp;VLOOKUP($D63&amp;"@7",'中間シート（個人）'!$F$6:$O$100,5,FALSE)),"",VLOOKUP($D63&amp;"@7",'中間シート（個人）'!$F$6:$O$100,4,FALSE)&amp;VLOOKUP($D63&amp;"@7",'中間シート（個人）'!$F$6:$O$100,5,FALSE))</f>
      </c>
      <c r="AE63" s="18">
        <f>IF(ISERROR(VLOOKUP($D63&amp;"@7",'中間シート（個人）'!$F$6:$O$100,6,FALSE)&amp;VLOOKUP($D63&amp;"@7",'中間シート（個人）'!$F$6:$O$100,7,FALSE)&amp;"."&amp;VLOOKUP($D63&amp;"@7",'中間シート（個人）'!$F$6:$O$100,8,FALSE)),"",VLOOKUP($D63&amp;"@7",'中間シート（個人）'!$F$6:$O$100,6,FALSE)&amp;VLOOKUP($D63&amp;"@7",'中間シート（個人）'!$F$6:$O$100,7,FALSE)&amp;"."&amp;VLOOKUP($D63&amp;"@7",'中間シート（個人）'!$F$6:$O$100,8,FALSE))</f>
      </c>
      <c r="AF63" s="18">
        <f>IF(ISERROR(VLOOKUP($D63&amp;"@8",'中間シート（個人）'!$F$6:$O$100,4,FALSE)&amp;VLOOKUP($D63&amp;"@8",'中間シート（個人）'!$F$6:$O$100,5,FALSE)),"",VLOOKUP($D63&amp;"@8",'中間シート（個人）'!$F$6:$O$100,4,FALSE)&amp;VLOOKUP($D63&amp;"@8",'中間シート（個人）'!$F$6:$O$100,5,FALSE))</f>
      </c>
      <c r="AG63" s="18">
        <f>IF(ISERROR(VLOOKUP($D63&amp;"@8",'中間シート（個人）'!$F$6:$O$100,6,FALSE)&amp;VLOOKUP($D63&amp;"@8",'中間シート（個人）'!$F$6:$O$100,7,FALSE)&amp;"."&amp;VLOOKUP($D63&amp;"@8",'中間シート（個人）'!$F$6:$O$100,8,FALSE)),"",VLOOKUP($D63&amp;"@8",'中間シート（個人）'!$F$6:$O$100,6,FALSE)&amp;VLOOKUP($D63&amp;"@8",'中間シート（個人）'!$F$6:$O$100,7,FALSE)&amp;"."&amp;VLOOKUP($D63&amp;"@8",'中間シート（個人）'!$F$6:$O$100,8,FALSE))</f>
      </c>
      <c r="AH63" s="18">
        <f>IF(ISERROR(VLOOKUP($D63&amp;"@9",'中間シート（個人）'!$F$6:$O$100,4,FALSE)&amp;VLOOKUP($D63&amp;"@9",'中間シート（個人）'!$F$6:$O$100,5,FALSE)),"",VLOOKUP($D63&amp;"@9",'中間シート（個人）'!$F$6:$O$100,4,FALSE)&amp;VLOOKUP($D63&amp;"@9",'中間シート（個人）'!$F$6:$O$100,5,FALSE))</f>
      </c>
      <c r="AI63" s="18">
        <f>IF(ISERROR(VLOOKUP($D63&amp;"@9",'中間シート（個人）'!$F$6:$O$100,6,FALSE)&amp;VLOOKUP($D63&amp;"@9",'中間シート（個人）'!$F$6:$O$100,7,FALSE)&amp;"."&amp;VLOOKUP($D63&amp;"@9",'中間シート（個人）'!$F$6:$O$100,8,FALSE)),"",VLOOKUP($D63&amp;"@9",'中間シート（個人）'!$F$6:$O$100,6,FALSE)&amp;VLOOKUP($D63&amp;"@9",'中間シート（個人）'!$F$6:$O$100,7,FALSE)&amp;"."&amp;VLOOKUP($D63&amp;"@9",'中間シート（個人）'!$F$6:$O$100,8,FALSE))</f>
      </c>
      <c r="AJ63" s="18">
        <f>IF(ISERROR(VLOOKUP($D63&amp;"@10",'中間シート（個人）'!$F$6:$O$100,4,FALSE)&amp;VLOOKUP($D63&amp;"@10",'中間シート（個人）'!$F$6:$O$100,5,FALSE)),"",VLOOKUP($D63&amp;"@10",'中間シート（個人）'!$F$6:$O$100,4,FALSE)&amp;VLOOKUP($D63&amp;"@10",'中間シート（個人）'!$F$6:$O$100,5,FALSE))</f>
      </c>
      <c r="AK63" s="18">
        <f>IF(ISERROR(VLOOKUP($D63&amp;"@10",'中間シート（個人）'!$F$6:$O$100,6,FALSE)&amp;VLOOKUP($D63&amp;"@10",'中間シート（個人）'!$F$6:$O$100,7,FALSE)&amp;"."&amp;VLOOKUP($D63&amp;"@10",'中間シート（個人）'!$F$6:$O$100,8,FALSE)),"",VLOOKUP($D63&amp;"@10",'中間シート（個人）'!$F$6:$O$100,6,FALSE)&amp;VLOOKUP($D63&amp;"@10",'中間シート（個人）'!$F$6:$O$100,7,FALSE)&amp;"."&amp;VLOOKUP($D63&amp;"@10",'中間シート（個人）'!$F$6:$O$100,8,FALSE))</f>
      </c>
    </row>
    <row r="64" spans="3:37" ht="13.5">
      <c r="C64" s="18">
        <f>IF('中間シート（個人）'!D66="○","",VLOOKUP('個人種目'!F66,'コード一覧'!$A$2:$B$3,2,FALSE))</f>
      </c>
      <c r="D64" s="18">
        <f>IF('中間シート（個人）'!D66="○","",'中間シート（個人）'!C66)</f>
      </c>
      <c r="E64" s="18">
        <f>IF('中間シート（個人）'!D66="○","",ASC('個人種目'!D66&amp;" "&amp;'個人種目'!E66))</f>
      </c>
      <c r="F64" s="18">
        <f>IF('中間シート（個人）'!D66="○","",'個人種目'!G66&amp;IF(LEN('個人種目'!H66)=1,"0"&amp;'個人種目'!H66,'個人種目'!H66)&amp;IF(LEN('個人種目'!I66)=1,"0"&amp;'個人種目'!I66,'個人種目'!I66))</f>
      </c>
      <c r="G64" s="19">
        <f>IF('中間シート（個人）'!D66="○","",VLOOKUP('個人種目'!$J66,'コード一覧'!$C$3:$D$6,2,FALSE))</f>
      </c>
      <c r="H64" s="18">
        <f>IF('中間シート（個人）'!D66="○","",IF('個人種目'!$J66="一般",0,'個人種目'!$K66))</f>
      </c>
      <c r="I64" s="18">
        <f>IF('中間シート（個人）'!D66="○","",'中間シート（個人）'!H66)</f>
      </c>
      <c r="K64" s="18">
        <f>IF('中間シート（個人）'!D66="○","",'個人種目'!$L$1)</f>
      </c>
      <c r="L64" s="18">
        <f>IF('中間シート（個人）'!D66="○","",ASC('申込書_コナミ'!$S$9))</f>
      </c>
      <c r="M64" s="18">
        <f>IF('中間シート（個人）'!D66="○","",'申込書_コナミ'!$E$8)</f>
      </c>
      <c r="Q64" s="18">
        <f>IF('中間シート（個人）'!D66="○","",4)</f>
      </c>
      <c r="R64" s="18">
        <f>IF(ISERROR(VLOOKUP($D64&amp;"@1",'中間シート（個人）'!$F$6:$O$100,4,FALSE)&amp;VLOOKUP($D64&amp;"@1",'中間シート（個人）'!$F$6:$O$100,5,FALSE)),"",VLOOKUP($D64&amp;"@1",'中間シート（個人）'!$F$6:$O$100,4,FALSE)&amp;VLOOKUP($D64&amp;"@1",'中間シート（個人）'!$F$6:$O$100,5,FALSE))</f>
      </c>
      <c r="S64" s="18">
        <f>IF(ISERROR(VLOOKUP($D64&amp;"@1",'中間シート（個人）'!$F$6:$O$100,6,FALSE)&amp;VLOOKUP($D64&amp;"@1",'中間シート（個人）'!$F$6:$O$100,7,FALSE)&amp;"."&amp;VLOOKUP($D64&amp;"@1",'中間シート（個人）'!$F$6:$O$100,8,FALSE)),"",VLOOKUP($D64&amp;"@1",'中間シート（個人）'!$F$6:$O$100,6,FALSE)&amp;VLOOKUP($D64&amp;"@1",'中間シート（個人）'!$F$6:$O$100,7,FALSE)&amp;"."&amp;VLOOKUP($D64&amp;"@1",'中間シート（個人）'!$F$6:$O$100,8,FALSE))</f>
      </c>
      <c r="T64" s="18">
        <f>IF(ISERROR(VLOOKUP($D64&amp;"@2",'中間シート（個人）'!$F$6:$O$100,4,FALSE)&amp;VLOOKUP($D64&amp;"@2",'中間シート（個人）'!$F$6:$O$100,5,FALSE)),"",VLOOKUP($D64&amp;"@2",'中間シート（個人）'!$F$6:$O$100,4,FALSE)&amp;VLOOKUP($D64&amp;"@2",'中間シート（個人）'!$F$6:$O$100,5,FALSE))</f>
      </c>
      <c r="U64" s="18">
        <f>IF(ISERROR(VLOOKUP($D64&amp;"@2",'中間シート（個人）'!$F$6:$O$100,6,FALSE)&amp;VLOOKUP($D64&amp;"@2",'中間シート（個人）'!$F$6:$O$100,7,FALSE)&amp;"."&amp;VLOOKUP($D64&amp;"@2",'中間シート（個人）'!$F$6:$O$100,8,FALSE)),"",VLOOKUP($D64&amp;"@2",'中間シート（個人）'!$F$6:$O$100,6,FALSE)&amp;VLOOKUP($D64&amp;"@2",'中間シート（個人）'!$F$6:$O$100,7,FALSE)&amp;"."&amp;VLOOKUP($D64&amp;"@2",'中間シート（個人）'!$F$6:$O$100,8,FALSE))</f>
      </c>
      <c r="V64" s="18">
        <f>IF(ISERROR(VLOOKUP($D64&amp;"@3",'中間シート（個人）'!$F$6:$O$100,4,FALSE)&amp;VLOOKUP($D64&amp;"@3",'中間シート（個人）'!$F$6:$O$100,5,FALSE)),"",VLOOKUP($D64&amp;"@3",'中間シート（個人）'!$F$6:$O$100,4,FALSE)&amp;VLOOKUP($D64&amp;"@3",'中間シート（個人）'!$F$6:$O$100,5,FALSE))</f>
      </c>
      <c r="W64" s="18">
        <f>IF(ISERROR(VLOOKUP($D64&amp;"@3",'中間シート（個人）'!$F$6:$O$100,6,FALSE)&amp;VLOOKUP($D64&amp;"@3",'中間シート（個人）'!$F$6:$O$100,7,FALSE)&amp;"."&amp;VLOOKUP($D64&amp;"@3",'中間シート（個人）'!$F$6:$O$100,8,FALSE)),"",VLOOKUP($D64&amp;"@3",'中間シート（個人）'!$F$6:$O$100,6,FALSE)&amp;VLOOKUP($D64&amp;"@3",'中間シート（個人）'!$F$6:$O$100,7,FALSE)&amp;"."&amp;VLOOKUP($D64&amp;"@3",'中間シート（個人）'!$F$6:$O$100,8,FALSE))</f>
      </c>
      <c r="X64" s="18">
        <f>IF(ISERROR(VLOOKUP($D64&amp;"@4",'中間シート（個人）'!$F$6:$O$100,4,FALSE)&amp;VLOOKUP($D64&amp;"@4",'中間シート（個人）'!$F$6:$O$100,5,FALSE)),"",VLOOKUP($D64&amp;"@4",'中間シート（個人）'!$F$6:$O$100,4,FALSE)&amp;VLOOKUP($D64&amp;"@4",'中間シート（個人）'!$F$6:$O$100,5,FALSE))</f>
      </c>
      <c r="Y64" s="18">
        <f>IF(ISERROR(VLOOKUP($D64&amp;"@4",'中間シート（個人）'!$F$6:$O$100,6,FALSE)&amp;VLOOKUP($D64&amp;"@4",'中間シート（個人）'!$F$6:$O$100,7,FALSE)&amp;"."&amp;VLOOKUP($D64&amp;"@4",'中間シート（個人）'!$F$6:$O$100,8,FALSE)),"",VLOOKUP($D64&amp;"@4",'中間シート（個人）'!$F$6:$O$100,6,FALSE)&amp;VLOOKUP($D64&amp;"@4",'中間シート（個人）'!$F$6:$O$100,7,FALSE)&amp;"."&amp;VLOOKUP($D64&amp;"@4",'中間シート（個人）'!$F$6:$O$100,8,FALSE))</f>
      </c>
      <c r="Z64" s="18">
        <f>IF(ISERROR(VLOOKUP($D64&amp;"@5",'中間シート（個人）'!$F$6:$O$100,4,FALSE)&amp;VLOOKUP($D64&amp;"@5",'中間シート（個人）'!$F$6:$O$100,5,FALSE)),"",VLOOKUP($D64&amp;"@5",'中間シート（個人）'!$F$6:$O$100,4,FALSE)&amp;VLOOKUP($D64&amp;"@5",'中間シート（個人）'!$F$6:$O$100,5,FALSE))</f>
      </c>
      <c r="AA64" s="18">
        <f>IF(ISERROR(VLOOKUP($D64&amp;"@5",'中間シート（個人）'!$F$6:$O$100,6,FALSE)&amp;VLOOKUP($D64&amp;"@5",'中間シート（個人）'!$F$6:$O$100,7,FALSE)&amp;"."&amp;VLOOKUP($D64&amp;"@5",'中間シート（個人）'!$F$6:$O$100,8,FALSE)),"",VLOOKUP($D64&amp;"@5",'中間シート（個人）'!$F$6:$O$100,6,FALSE)&amp;VLOOKUP($D64&amp;"@5",'中間シート（個人）'!$F$6:$O$100,7,FALSE)&amp;"."&amp;VLOOKUP($D64&amp;"@5",'中間シート（個人）'!$F$6:$O$100,8,FALSE))</f>
      </c>
      <c r="AB64" s="18">
        <f>IF(ISERROR(VLOOKUP($D64&amp;"@6",'中間シート（個人）'!$F$6:$O$100,4,FALSE)&amp;VLOOKUP($D64&amp;"@6",'中間シート（個人）'!$F$6:$O$100,5,FALSE)),"",VLOOKUP($D64&amp;"@6",'中間シート（個人）'!$F$6:$O$100,4,FALSE)&amp;VLOOKUP($D64&amp;"@6",'中間シート（個人）'!$F$6:$O$100,5,FALSE))</f>
      </c>
      <c r="AC64" s="18">
        <f>IF(ISERROR(VLOOKUP($D64&amp;"@6",'中間シート（個人）'!$F$6:$O$100,6,FALSE)&amp;VLOOKUP($D64&amp;"@6",'中間シート（個人）'!$F$6:$O$100,7,FALSE)&amp;"."&amp;VLOOKUP($D64&amp;"@6",'中間シート（個人）'!$F$6:$O$100,8,FALSE)),"",VLOOKUP($D64&amp;"@6",'中間シート（個人）'!$F$6:$O$100,6,FALSE)&amp;VLOOKUP($D64&amp;"@6",'中間シート（個人）'!$F$6:$O$100,7,FALSE)&amp;"."&amp;VLOOKUP($D64&amp;"@6",'中間シート（個人）'!$F$6:$O$100,8,FALSE))</f>
      </c>
      <c r="AD64" s="18">
        <f>IF(ISERROR(VLOOKUP($D64&amp;"@7",'中間シート（個人）'!$F$6:$O$100,4,FALSE)&amp;VLOOKUP($D64&amp;"@7",'中間シート（個人）'!$F$6:$O$100,5,FALSE)),"",VLOOKUP($D64&amp;"@7",'中間シート（個人）'!$F$6:$O$100,4,FALSE)&amp;VLOOKUP($D64&amp;"@7",'中間シート（個人）'!$F$6:$O$100,5,FALSE))</f>
      </c>
      <c r="AE64" s="18">
        <f>IF(ISERROR(VLOOKUP($D64&amp;"@7",'中間シート（個人）'!$F$6:$O$100,6,FALSE)&amp;VLOOKUP($D64&amp;"@7",'中間シート（個人）'!$F$6:$O$100,7,FALSE)&amp;"."&amp;VLOOKUP($D64&amp;"@7",'中間シート（個人）'!$F$6:$O$100,8,FALSE)),"",VLOOKUP($D64&amp;"@7",'中間シート（個人）'!$F$6:$O$100,6,FALSE)&amp;VLOOKUP($D64&amp;"@7",'中間シート（個人）'!$F$6:$O$100,7,FALSE)&amp;"."&amp;VLOOKUP($D64&amp;"@7",'中間シート（個人）'!$F$6:$O$100,8,FALSE))</f>
      </c>
      <c r="AF64" s="18">
        <f>IF(ISERROR(VLOOKUP($D64&amp;"@8",'中間シート（個人）'!$F$6:$O$100,4,FALSE)&amp;VLOOKUP($D64&amp;"@8",'中間シート（個人）'!$F$6:$O$100,5,FALSE)),"",VLOOKUP($D64&amp;"@8",'中間シート（個人）'!$F$6:$O$100,4,FALSE)&amp;VLOOKUP($D64&amp;"@8",'中間シート（個人）'!$F$6:$O$100,5,FALSE))</f>
      </c>
      <c r="AG64" s="18">
        <f>IF(ISERROR(VLOOKUP($D64&amp;"@8",'中間シート（個人）'!$F$6:$O$100,6,FALSE)&amp;VLOOKUP($D64&amp;"@8",'中間シート（個人）'!$F$6:$O$100,7,FALSE)&amp;"."&amp;VLOOKUP($D64&amp;"@8",'中間シート（個人）'!$F$6:$O$100,8,FALSE)),"",VLOOKUP($D64&amp;"@8",'中間シート（個人）'!$F$6:$O$100,6,FALSE)&amp;VLOOKUP($D64&amp;"@8",'中間シート（個人）'!$F$6:$O$100,7,FALSE)&amp;"."&amp;VLOOKUP($D64&amp;"@8",'中間シート（個人）'!$F$6:$O$100,8,FALSE))</f>
      </c>
      <c r="AH64" s="18">
        <f>IF(ISERROR(VLOOKUP($D64&amp;"@9",'中間シート（個人）'!$F$6:$O$100,4,FALSE)&amp;VLOOKUP($D64&amp;"@9",'中間シート（個人）'!$F$6:$O$100,5,FALSE)),"",VLOOKUP($D64&amp;"@9",'中間シート（個人）'!$F$6:$O$100,4,FALSE)&amp;VLOOKUP($D64&amp;"@9",'中間シート（個人）'!$F$6:$O$100,5,FALSE))</f>
      </c>
      <c r="AI64" s="18">
        <f>IF(ISERROR(VLOOKUP($D64&amp;"@9",'中間シート（個人）'!$F$6:$O$100,6,FALSE)&amp;VLOOKUP($D64&amp;"@9",'中間シート（個人）'!$F$6:$O$100,7,FALSE)&amp;"."&amp;VLOOKUP($D64&amp;"@9",'中間シート（個人）'!$F$6:$O$100,8,FALSE)),"",VLOOKUP($D64&amp;"@9",'中間シート（個人）'!$F$6:$O$100,6,FALSE)&amp;VLOOKUP($D64&amp;"@9",'中間シート（個人）'!$F$6:$O$100,7,FALSE)&amp;"."&amp;VLOOKUP($D64&amp;"@9",'中間シート（個人）'!$F$6:$O$100,8,FALSE))</f>
      </c>
      <c r="AJ64" s="18">
        <f>IF(ISERROR(VLOOKUP($D64&amp;"@10",'中間シート（個人）'!$F$6:$O$100,4,FALSE)&amp;VLOOKUP($D64&amp;"@10",'中間シート（個人）'!$F$6:$O$100,5,FALSE)),"",VLOOKUP($D64&amp;"@10",'中間シート（個人）'!$F$6:$O$100,4,FALSE)&amp;VLOOKUP($D64&amp;"@10",'中間シート（個人）'!$F$6:$O$100,5,FALSE))</f>
      </c>
      <c r="AK64" s="18">
        <f>IF(ISERROR(VLOOKUP($D64&amp;"@10",'中間シート（個人）'!$F$6:$O$100,6,FALSE)&amp;VLOOKUP($D64&amp;"@10",'中間シート（個人）'!$F$6:$O$100,7,FALSE)&amp;"."&amp;VLOOKUP($D64&amp;"@10",'中間シート（個人）'!$F$6:$O$100,8,FALSE)),"",VLOOKUP($D64&amp;"@10",'中間シート（個人）'!$F$6:$O$100,6,FALSE)&amp;VLOOKUP($D64&amp;"@10",'中間シート（個人）'!$F$6:$O$100,7,FALSE)&amp;"."&amp;VLOOKUP($D64&amp;"@10",'中間シート（個人）'!$F$6:$O$100,8,FALSE))</f>
      </c>
    </row>
    <row r="65" spans="3:37" ht="13.5">
      <c r="C65" s="18">
        <f>IF('中間シート（個人）'!D67="○","",VLOOKUP('個人種目'!F67,'コード一覧'!$A$2:$B$3,2,FALSE))</f>
      </c>
      <c r="D65" s="18">
        <f>IF('中間シート（個人）'!D67="○","",'中間シート（個人）'!C67)</f>
      </c>
      <c r="E65" s="18">
        <f>IF('中間シート（個人）'!D67="○","",ASC('個人種目'!D67&amp;" "&amp;'個人種目'!E67))</f>
      </c>
      <c r="F65" s="18">
        <f>IF('中間シート（個人）'!D67="○","",'個人種目'!G67&amp;IF(LEN('個人種目'!H67)=1,"0"&amp;'個人種目'!H67,'個人種目'!H67)&amp;IF(LEN('個人種目'!I67)=1,"0"&amp;'個人種目'!I67,'個人種目'!I67))</f>
      </c>
      <c r="G65" s="19">
        <f>IF('中間シート（個人）'!D67="○","",VLOOKUP('個人種目'!$J67,'コード一覧'!$C$3:$D$6,2,FALSE))</f>
      </c>
      <c r="H65" s="18">
        <f>IF('中間シート（個人）'!D67="○","",IF('個人種目'!$J67="一般",0,'個人種目'!$K67))</f>
      </c>
      <c r="I65" s="18">
        <f>IF('中間シート（個人）'!D67="○","",'中間シート（個人）'!H67)</f>
      </c>
      <c r="K65" s="18">
        <f>IF('中間シート（個人）'!D67="○","",'個人種目'!$L$1)</f>
      </c>
      <c r="L65" s="18">
        <f>IF('中間シート（個人）'!D67="○","",ASC('申込書_コナミ'!$S$9))</f>
      </c>
      <c r="M65" s="18">
        <f>IF('中間シート（個人）'!D67="○","",'申込書_コナミ'!$E$8)</f>
      </c>
      <c r="Q65" s="18">
        <f>IF('中間シート（個人）'!D67="○","",4)</f>
      </c>
      <c r="R65" s="18">
        <f>IF(ISERROR(VLOOKUP($D65&amp;"@1",'中間シート（個人）'!$F$6:$O$100,4,FALSE)&amp;VLOOKUP($D65&amp;"@1",'中間シート（個人）'!$F$6:$O$100,5,FALSE)),"",VLOOKUP($D65&amp;"@1",'中間シート（個人）'!$F$6:$O$100,4,FALSE)&amp;VLOOKUP($D65&amp;"@1",'中間シート（個人）'!$F$6:$O$100,5,FALSE))</f>
      </c>
      <c r="S65" s="18">
        <f>IF(ISERROR(VLOOKUP($D65&amp;"@1",'中間シート（個人）'!$F$6:$O$100,6,FALSE)&amp;VLOOKUP($D65&amp;"@1",'中間シート（個人）'!$F$6:$O$100,7,FALSE)&amp;"."&amp;VLOOKUP($D65&amp;"@1",'中間シート（個人）'!$F$6:$O$100,8,FALSE)),"",VLOOKUP($D65&amp;"@1",'中間シート（個人）'!$F$6:$O$100,6,FALSE)&amp;VLOOKUP($D65&amp;"@1",'中間シート（個人）'!$F$6:$O$100,7,FALSE)&amp;"."&amp;VLOOKUP($D65&amp;"@1",'中間シート（個人）'!$F$6:$O$100,8,FALSE))</f>
      </c>
      <c r="T65" s="18">
        <f>IF(ISERROR(VLOOKUP($D65&amp;"@2",'中間シート（個人）'!$F$6:$O$100,4,FALSE)&amp;VLOOKUP($D65&amp;"@2",'中間シート（個人）'!$F$6:$O$100,5,FALSE)),"",VLOOKUP($D65&amp;"@2",'中間シート（個人）'!$F$6:$O$100,4,FALSE)&amp;VLOOKUP($D65&amp;"@2",'中間シート（個人）'!$F$6:$O$100,5,FALSE))</f>
      </c>
      <c r="U65" s="18">
        <f>IF(ISERROR(VLOOKUP($D65&amp;"@2",'中間シート（個人）'!$F$6:$O$100,6,FALSE)&amp;VLOOKUP($D65&amp;"@2",'中間シート（個人）'!$F$6:$O$100,7,FALSE)&amp;"."&amp;VLOOKUP($D65&amp;"@2",'中間シート（個人）'!$F$6:$O$100,8,FALSE)),"",VLOOKUP($D65&amp;"@2",'中間シート（個人）'!$F$6:$O$100,6,FALSE)&amp;VLOOKUP($D65&amp;"@2",'中間シート（個人）'!$F$6:$O$100,7,FALSE)&amp;"."&amp;VLOOKUP($D65&amp;"@2",'中間シート（個人）'!$F$6:$O$100,8,FALSE))</f>
      </c>
      <c r="V65" s="18">
        <f>IF(ISERROR(VLOOKUP($D65&amp;"@3",'中間シート（個人）'!$F$6:$O$100,4,FALSE)&amp;VLOOKUP($D65&amp;"@3",'中間シート（個人）'!$F$6:$O$100,5,FALSE)),"",VLOOKUP($D65&amp;"@3",'中間シート（個人）'!$F$6:$O$100,4,FALSE)&amp;VLOOKUP($D65&amp;"@3",'中間シート（個人）'!$F$6:$O$100,5,FALSE))</f>
      </c>
      <c r="W65" s="18">
        <f>IF(ISERROR(VLOOKUP($D65&amp;"@3",'中間シート（個人）'!$F$6:$O$100,6,FALSE)&amp;VLOOKUP($D65&amp;"@3",'中間シート（個人）'!$F$6:$O$100,7,FALSE)&amp;"."&amp;VLOOKUP($D65&amp;"@3",'中間シート（個人）'!$F$6:$O$100,8,FALSE)),"",VLOOKUP($D65&amp;"@3",'中間シート（個人）'!$F$6:$O$100,6,FALSE)&amp;VLOOKUP($D65&amp;"@3",'中間シート（個人）'!$F$6:$O$100,7,FALSE)&amp;"."&amp;VLOOKUP($D65&amp;"@3",'中間シート（個人）'!$F$6:$O$100,8,FALSE))</f>
      </c>
      <c r="X65" s="18">
        <f>IF(ISERROR(VLOOKUP($D65&amp;"@4",'中間シート（個人）'!$F$6:$O$100,4,FALSE)&amp;VLOOKUP($D65&amp;"@4",'中間シート（個人）'!$F$6:$O$100,5,FALSE)),"",VLOOKUP($D65&amp;"@4",'中間シート（個人）'!$F$6:$O$100,4,FALSE)&amp;VLOOKUP($D65&amp;"@4",'中間シート（個人）'!$F$6:$O$100,5,FALSE))</f>
      </c>
      <c r="Y65" s="18">
        <f>IF(ISERROR(VLOOKUP($D65&amp;"@4",'中間シート（個人）'!$F$6:$O$100,6,FALSE)&amp;VLOOKUP($D65&amp;"@4",'中間シート（個人）'!$F$6:$O$100,7,FALSE)&amp;"."&amp;VLOOKUP($D65&amp;"@4",'中間シート（個人）'!$F$6:$O$100,8,FALSE)),"",VLOOKUP($D65&amp;"@4",'中間シート（個人）'!$F$6:$O$100,6,FALSE)&amp;VLOOKUP($D65&amp;"@4",'中間シート（個人）'!$F$6:$O$100,7,FALSE)&amp;"."&amp;VLOOKUP($D65&amp;"@4",'中間シート（個人）'!$F$6:$O$100,8,FALSE))</f>
      </c>
      <c r="Z65" s="18">
        <f>IF(ISERROR(VLOOKUP($D65&amp;"@5",'中間シート（個人）'!$F$6:$O$100,4,FALSE)&amp;VLOOKUP($D65&amp;"@5",'中間シート（個人）'!$F$6:$O$100,5,FALSE)),"",VLOOKUP($D65&amp;"@5",'中間シート（個人）'!$F$6:$O$100,4,FALSE)&amp;VLOOKUP($D65&amp;"@5",'中間シート（個人）'!$F$6:$O$100,5,FALSE))</f>
      </c>
      <c r="AA65" s="18">
        <f>IF(ISERROR(VLOOKUP($D65&amp;"@5",'中間シート（個人）'!$F$6:$O$100,6,FALSE)&amp;VLOOKUP($D65&amp;"@5",'中間シート（個人）'!$F$6:$O$100,7,FALSE)&amp;"."&amp;VLOOKUP($D65&amp;"@5",'中間シート（個人）'!$F$6:$O$100,8,FALSE)),"",VLOOKUP($D65&amp;"@5",'中間シート（個人）'!$F$6:$O$100,6,FALSE)&amp;VLOOKUP($D65&amp;"@5",'中間シート（個人）'!$F$6:$O$100,7,FALSE)&amp;"."&amp;VLOOKUP($D65&amp;"@5",'中間シート（個人）'!$F$6:$O$100,8,FALSE))</f>
      </c>
      <c r="AB65" s="18">
        <f>IF(ISERROR(VLOOKUP($D65&amp;"@6",'中間シート（個人）'!$F$6:$O$100,4,FALSE)&amp;VLOOKUP($D65&amp;"@6",'中間シート（個人）'!$F$6:$O$100,5,FALSE)),"",VLOOKUP($D65&amp;"@6",'中間シート（個人）'!$F$6:$O$100,4,FALSE)&amp;VLOOKUP($D65&amp;"@6",'中間シート（個人）'!$F$6:$O$100,5,FALSE))</f>
      </c>
      <c r="AC65" s="18">
        <f>IF(ISERROR(VLOOKUP($D65&amp;"@6",'中間シート（個人）'!$F$6:$O$100,6,FALSE)&amp;VLOOKUP($D65&amp;"@6",'中間シート（個人）'!$F$6:$O$100,7,FALSE)&amp;"."&amp;VLOOKUP($D65&amp;"@6",'中間シート（個人）'!$F$6:$O$100,8,FALSE)),"",VLOOKUP($D65&amp;"@6",'中間シート（個人）'!$F$6:$O$100,6,FALSE)&amp;VLOOKUP($D65&amp;"@6",'中間シート（個人）'!$F$6:$O$100,7,FALSE)&amp;"."&amp;VLOOKUP($D65&amp;"@6",'中間シート（個人）'!$F$6:$O$100,8,FALSE))</f>
      </c>
      <c r="AD65" s="18">
        <f>IF(ISERROR(VLOOKUP($D65&amp;"@7",'中間シート（個人）'!$F$6:$O$100,4,FALSE)&amp;VLOOKUP($D65&amp;"@7",'中間シート（個人）'!$F$6:$O$100,5,FALSE)),"",VLOOKUP($D65&amp;"@7",'中間シート（個人）'!$F$6:$O$100,4,FALSE)&amp;VLOOKUP($D65&amp;"@7",'中間シート（個人）'!$F$6:$O$100,5,FALSE))</f>
      </c>
      <c r="AE65" s="18">
        <f>IF(ISERROR(VLOOKUP($D65&amp;"@7",'中間シート（個人）'!$F$6:$O$100,6,FALSE)&amp;VLOOKUP($D65&amp;"@7",'中間シート（個人）'!$F$6:$O$100,7,FALSE)&amp;"."&amp;VLOOKUP($D65&amp;"@7",'中間シート（個人）'!$F$6:$O$100,8,FALSE)),"",VLOOKUP($D65&amp;"@7",'中間シート（個人）'!$F$6:$O$100,6,FALSE)&amp;VLOOKUP($D65&amp;"@7",'中間シート（個人）'!$F$6:$O$100,7,FALSE)&amp;"."&amp;VLOOKUP($D65&amp;"@7",'中間シート（個人）'!$F$6:$O$100,8,FALSE))</f>
      </c>
      <c r="AF65" s="18">
        <f>IF(ISERROR(VLOOKUP($D65&amp;"@8",'中間シート（個人）'!$F$6:$O$100,4,FALSE)&amp;VLOOKUP($D65&amp;"@8",'中間シート（個人）'!$F$6:$O$100,5,FALSE)),"",VLOOKUP($D65&amp;"@8",'中間シート（個人）'!$F$6:$O$100,4,FALSE)&amp;VLOOKUP($D65&amp;"@8",'中間シート（個人）'!$F$6:$O$100,5,FALSE))</f>
      </c>
      <c r="AG65" s="18">
        <f>IF(ISERROR(VLOOKUP($D65&amp;"@8",'中間シート（個人）'!$F$6:$O$100,6,FALSE)&amp;VLOOKUP($D65&amp;"@8",'中間シート（個人）'!$F$6:$O$100,7,FALSE)&amp;"."&amp;VLOOKUP($D65&amp;"@8",'中間シート（個人）'!$F$6:$O$100,8,FALSE)),"",VLOOKUP($D65&amp;"@8",'中間シート（個人）'!$F$6:$O$100,6,FALSE)&amp;VLOOKUP($D65&amp;"@8",'中間シート（個人）'!$F$6:$O$100,7,FALSE)&amp;"."&amp;VLOOKUP($D65&amp;"@8",'中間シート（個人）'!$F$6:$O$100,8,FALSE))</f>
      </c>
      <c r="AH65" s="18">
        <f>IF(ISERROR(VLOOKUP($D65&amp;"@9",'中間シート（個人）'!$F$6:$O$100,4,FALSE)&amp;VLOOKUP($D65&amp;"@9",'中間シート（個人）'!$F$6:$O$100,5,FALSE)),"",VLOOKUP($D65&amp;"@9",'中間シート（個人）'!$F$6:$O$100,4,FALSE)&amp;VLOOKUP($D65&amp;"@9",'中間シート（個人）'!$F$6:$O$100,5,FALSE))</f>
      </c>
      <c r="AI65" s="18">
        <f>IF(ISERROR(VLOOKUP($D65&amp;"@9",'中間シート（個人）'!$F$6:$O$100,6,FALSE)&amp;VLOOKUP($D65&amp;"@9",'中間シート（個人）'!$F$6:$O$100,7,FALSE)&amp;"."&amp;VLOOKUP($D65&amp;"@9",'中間シート（個人）'!$F$6:$O$100,8,FALSE)),"",VLOOKUP($D65&amp;"@9",'中間シート（個人）'!$F$6:$O$100,6,FALSE)&amp;VLOOKUP($D65&amp;"@9",'中間シート（個人）'!$F$6:$O$100,7,FALSE)&amp;"."&amp;VLOOKUP($D65&amp;"@9",'中間シート（個人）'!$F$6:$O$100,8,FALSE))</f>
      </c>
      <c r="AJ65" s="18">
        <f>IF(ISERROR(VLOOKUP($D65&amp;"@10",'中間シート（個人）'!$F$6:$O$100,4,FALSE)&amp;VLOOKUP($D65&amp;"@10",'中間シート（個人）'!$F$6:$O$100,5,FALSE)),"",VLOOKUP($D65&amp;"@10",'中間シート（個人）'!$F$6:$O$100,4,FALSE)&amp;VLOOKUP($D65&amp;"@10",'中間シート（個人）'!$F$6:$O$100,5,FALSE))</f>
      </c>
      <c r="AK65" s="18">
        <f>IF(ISERROR(VLOOKUP($D65&amp;"@10",'中間シート（個人）'!$F$6:$O$100,6,FALSE)&amp;VLOOKUP($D65&amp;"@10",'中間シート（個人）'!$F$6:$O$100,7,FALSE)&amp;"."&amp;VLOOKUP($D65&amp;"@10",'中間シート（個人）'!$F$6:$O$100,8,FALSE)),"",VLOOKUP($D65&amp;"@10",'中間シート（個人）'!$F$6:$O$100,6,FALSE)&amp;VLOOKUP($D65&amp;"@10",'中間シート（個人）'!$F$6:$O$100,7,FALSE)&amp;"."&amp;VLOOKUP($D65&amp;"@10",'中間シート（個人）'!$F$6:$O$100,8,FALSE))</f>
      </c>
    </row>
    <row r="66" spans="3:37" ht="13.5">
      <c r="C66" s="18">
        <f>IF('中間シート（個人）'!D68="○","",VLOOKUP('個人種目'!F68,'コード一覧'!$A$2:$B$3,2,FALSE))</f>
      </c>
      <c r="D66" s="18">
        <f>IF('中間シート（個人）'!D68="○","",'中間シート（個人）'!C68)</f>
      </c>
      <c r="E66" s="18">
        <f>IF('中間シート（個人）'!D68="○","",ASC('個人種目'!D68&amp;" "&amp;'個人種目'!E68))</f>
      </c>
      <c r="F66" s="18">
        <f>IF('中間シート（個人）'!D68="○","",'個人種目'!G68&amp;IF(LEN('個人種目'!H68)=1,"0"&amp;'個人種目'!H68,'個人種目'!H68)&amp;IF(LEN('個人種目'!I68)=1,"0"&amp;'個人種目'!I68,'個人種目'!I68))</f>
      </c>
      <c r="G66" s="19">
        <f>IF('中間シート（個人）'!D68="○","",VLOOKUP('個人種目'!$J68,'コード一覧'!$C$3:$D$6,2,FALSE))</f>
      </c>
      <c r="H66" s="18">
        <f>IF('中間シート（個人）'!D68="○","",IF('個人種目'!$J68="一般",0,'個人種目'!$K68))</f>
      </c>
      <c r="I66" s="18">
        <f>IF('中間シート（個人）'!D68="○","",'中間シート（個人）'!H68)</f>
      </c>
      <c r="K66" s="18">
        <f>IF('中間シート（個人）'!D68="○","",'個人種目'!$L$1)</f>
      </c>
      <c r="L66" s="18">
        <f>IF('中間シート（個人）'!D68="○","",ASC('申込書_コナミ'!$S$9))</f>
      </c>
      <c r="M66" s="18">
        <f>IF('中間シート（個人）'!D68="○","",'申込書_コナミ'!$E$8)</f>
      </c>
      <c r="Q66" s="18">
        <f>IF('中間シート（個人）'!D68="○","",4)</f>
      </c>
      <c r="R66" s="18">
        <f>IF(ISERROR(VLOOKUP($D66&amp;"@1",'中間シート（個人）'!$F$6:$O$100,4,FALSE)&amp;VLOOKUP($D66&amp;"@1",'中間シート（個人）'!$F$6:$O$100,5,FALSE)),"",VLOOKUP($D66&amp;"@1",'中間シート（個人）'!$F$6:$O$100,4,FALSE)&amp;VLOOKUP($D66&amp;"@1",'中間シート（個人）'!$F$6:$O$100,5,FALSE))</f>
      </c>
      <c r="S66" s="18">
        <f>IF(ISERROR(VLOOKUP($D66&amp;"@1",'中間シート（個人）'!$F$6:$O$100,6,FALSE)&amp;VLOOKUP($D66&amp;"@1",'中間シート（個人）'!$F$6:$O$100,7,FALSE)&amp;"."&amp;VLOOKUP($D66&amp;"@1",'中間シート（個人）'!$F$6:$O$100,8,FALSE)),"",VLOOKUP($D66&amp;"@1",'中間シート（個人）'!$F$6:$O$100,6,FALSE)&amp;VLOOKUP($D66&amp;"@1",'中間シート（個人）'!$F$6:$O$100,7,FALSE)&amp;"."&amp;VLOOKUP($D66&amp;"@1",'中間シート（個人）'!$F$6:$O$100,8,FALSE))</f>
      </c>
      <c r="T66" s="18">
        <f>IF(ISERROR(VLOOKUP($D66&amp;"@2",'中間シート（個人）'!$F$6:$O$100,4,FALSE)&amp;VLOOKUP($D66&amp;"@2",'中間シート（個人）'!$F$6:$O$100,5,FALSE)),"",VLOOKUP($D66&amp;"@2",'中間シート（個人）'!$F$6:$O$100,4,FALSE)&amp;VLOOKUP($D66&amp;"@2",'中間シート（個人）'!$F$6:$O$100,5,FALSE))</f>
      </c>
      <c r="U66" s="18">
        <f>IF(ISERROR(VLOOKUP($D66&amp;"@2",'中間シート（個人）'!$F$6:$O$100,6,FALSE)&amp;VLOOKUP($D66&amp;"@2",'中間シート（個人）'!$F$6:$O$100,7,FALSE)&amp;"."&amp;VLOOKUP($D66&amp;"@2",'中間シート（個人）'!$F$6:$O$100,8,FALSE)),"",VLOOKUP($D66&amp;"@2",'中間シート（個人）'!$F$6:$O$100,6,FALSE)&amp;VLOOKUP($D66&amp;"@2",'中間シート（個人）'!$F$6:$O$100,7,FALSE)&amp;"."&amp;VLOOKUP($D66&amp;"@2",'中間シート（個人）'!$F$6:$O$100,8,FALSE))</f>
      </c>
      <c r="V66" s="18">
        <f>IF(ISERROR(VLOOKUP($D66&amp;"@3",'中間シート（個人）'!$F$6:$O$100,4,FALSE)&amp;VLOOKUP($D66&amp;"@3",'中間シート（個人）'!$F$6:$O$100,5,FALSE)),"",VLOOKUP($D66&amp;"@3",'中間シート（個人）'!$F$6:$O$100,4,FALSE)&amp;VLOOKUP($D66&amp;"@3",'中間シート（個人）'!$F$6:$O$100,5,FALSE))</f>
      </c>
      <c r="W66" s="18">
        <f>IF(ISERROR(VLOOKUP($D66&amp;"@3",'中間シート（個人）'!$F$6:$O$100,6,FALSE)&amp;VLOOKUP($D66&amp;"@3",'中間シート（個人）'!$F$6:$O$100,7,FALSE)&amp;"."&amp;VLOOKUP($D66&amp;"@3",'中間シート（個人）'!$F$6:$O$100,8,FALSE)),"",VLOOKUP($D66&amp;"@3",'中間シート（個人）'!$F$6:$O$100,6,FALSE)&amp;VLOOKUP($D66&amp;"@3",'中間シート（個人）'!$F$6:$O$100,7,FALSE)&amp;"."&amp;VLOOKUP($D66&amp;"@3",'中間シート（個人）'!$F$6:$O$100,8,FALSE))</f>
      </c>
      <c r="X66" s="18">
        <f>IF(ISERROR(VLOOKUP($D66&amp;"@4",'中間シート（個人）'!$F$6:$O$100,4,FALSE)&amp;VLOOKUP($D66&amp;"@4",'中間シート（個人）'!$F$6:$O$100,5,FALSE)),"",VLOOKUP($D66&amp;"@4",'中間シート（個人）'!$F$6:$O$100,4,FALSE)&amp;VLOOKUP($D66&amp;"@4",'中間シート（個人）'!$F$6:$O$100,5,FALSE))</f>
      </c>
      <c r="Y66" s="18">
        <f>IF(ISERROR(VLOOKUP($D66&amp;"@4",'中間シート（個人）'!$F$6:$O$100,6,FALSE)&amp;VLOOKUP($D66&amp;"@4",'中間シート（個人）'!$F$6:$O$100,7,FALSE)&amp;"."&amp;VLOOKUP($D66&amp;"@4",'中間シート（個人）'!$F$6:$O$100,8,FALSE)),"",VLOOKUP($D66&amp;"@4",'中間シート（個人）'!$F$6:$O$100,6,FALSE)&amp;VLOOKUP($D66&amp;"@4",'中間シート（個人）'!$F$6:$O$100,7,FALSE)&amp;"."&amp;VLOOKUP($D66&amp;"@4",'中間シート（個人）'!$F$6:$O$100,8,FALSE))</f>
      </c>
      <c r="Z66" s="18">
        <f>IF(ISERROR(VLOOKUP($D66&amp;"@5",'中間シート（個人）'!$F$6:$O$100,4,FALSE)&amp;VLOOKUP($D66&amp;"@5",'中間シート（個人）'!$F$6:$O$100,5,FALSE)),"",VLOOKUP($D66&amp;"@5",'中間シート（個人）'!$F$6:$O$100,4,FALSE)&amp;VLOOKUP($D66&amp;"@5",'中間シート（個人）'!$F$6:$O$100,5,FALSE))</f>
      </c>
      <c r="AA66" s="18">
        <f>IF(ISERROR(VLOOKUP($D66&amp;"@5",'中間シート（個人）'!$F$6:$O$100,6,FALSE)&amp;VLOOKUP($D66&amp;"@5",'中間シート（個人）'!$F$6:$O$100,7,FALSE)&amp;"."&amp;VLOOKUP($D66&amp;"@5",'中間シート（個人）'!$F$6:$O$100,8,FALSE)),"",VLOOKUP($D66&amp;"@5",'中間シート（個人）'!$F$6:$O$100,6,FALSE)&amp;VLOOKUP($D66&amp;"@5",'中間シート（個人）'!$F$6:$O$100,7,FALSE)&amp;"."&amp;VLOOKUP($D66&amp;"@5",'中間シート（個人）'!$F$6:$O$100,8,FALSE))</f>
      </c>
      <c r="AB66" s="18">
        <f>IF(ISERROR(VLOOKUP($D66&amp;"@6",'中間シート（個人）'!$F$6:$O$100,4,FALSE)&amp;VLOOKUP($D66&amp;"@6",'中間シート（個人）'!$F$6:$O$100,5,FALSE)),"",VLOOKUP($D66&amp;"@6",'中間シート（個人）'!$F$6:$O$100,4,FALSE)&amp;VLOOKUP($D66&amp;"@6",'中間シート（個人）'!$F$6:$O$100,5,FALSE))</f>
      </c>
      <c r="AC66" s="18">
        <f>IF(ISERROR(VLOOKUP($D66&amp;"@6",'中間シート（個人）'!$F$6:$O$100,6,FALSE)&amp;VLOOKUP($D66&amp;"@6",'中間シート（個人）'!$F$6:$O$100,7,FALSE)&amp;"."&amp;VLOOKUP($D66&amp;"@6",'中間シート（個人）'!$F$6:$O$100,8,FALSE)),"",VLOOKUP($D66&amp;"@6",'中間シート（個人）'!$F$6:$O$100,6,FALSE)&amp;VLOOKUP($D66&amp;"@6",'中間シート（個人）'!$F$6:$O$100,7,FALSE)&amp;"."&amp;VLOOKUP($D66&amp;"@6",'中間シート（個人）'!$F$6:$O$100,8,FALSE))</f>
      </c>
      <c r="AD66" s="18">
        <f>IF(ISERROR(VLOOKUP($D66&amp;"@7",'中間シート（個人）'!$F$6:$O$100,4,FALSE)&amp;VLOOKUP($D66&amp;"@7",'中間シート（個人）'!$F$6:$O$100,5,FALSE)),"",VLOOKUP($D66&amp;"@7",'中間シート（個人）'!$F$6:$O$100,4,FALSE)&amp;VLOOKUP($D66&amp;"@7",'中間シート（個人）'!$F$6:$O$100,5,FALSE))</f>
      </c>
      <c r="AE66" s="18">
        <f>IF(ISERROR(VLOOKUP($D66&amp;"@7",'中間シート（個人）'!$F$6:$O$100,6,FALSE)&amp;VLOOKUP($D66&amp;"@7",'中間シート（個人）'!$F$6:$O$100,7,FALSE)&amp;"."&amp;VLOOKUP($D66&amp;"@7",'中間シート（個人）'!$F$6:$O$100,8,FALSE)),"",VLOOKUP($D66&amp;"@7",'中間シート（個人）'!$F$6:$O$100,6,FALSE)&amp;VLOOKUP($D66&amp;"@7",'中間シート（個人）'!$F$6:$O$100,7,FALSE)&amp;"."&amp;VLOOKUP($D66&amp;"@7",'中間シート（個人）'!$F$6:$O$100,8,FALSE))</f>
      </c>
      <c r="AF66" s="18">
        <f>IF(ISERROR(VLOOKUP($D66&amp;"@8",'中間シート（個人）'!$F$6:$O$100,4,FALSE)&amp;VLOOKUP($D66&amp;"@8",'中間シート（個人）'!$F$6:$O$100,5,FALSE)),"",VLOOKUP($D66&amp;"@8",'中間シート（個人）'!$F$6:$O$100,4,FALSE)&amp;VLOOKUP($D66&amp;"@8",'中間シート（個人）'!$F$6:$O$100,5,FALSE))</f>
      </c>
      <c r="AG66" s="18">
        <f>IF(ISERROR(VLOOKUP($D66&amp;"@8",'中間シート（個人）'!$F$6:$O$100,6,FALSE)&amp;VLOOKUP($D66&amp;"@8",'中間シート（個人）'!$F$6:$O$100,7,FALSE)&amp;"."&amp;VLOOKUP($D66&amp;"@8",'中間シート（個人）'!$F$6:$O$100,8,FALSE)),"",VLOOKUP($D66&amp;"@8",'中間シート（個人）'!$F$6:$O$100,6,FALSE)&amp;VLOOKUP($D66&amp;"@8",'中間シート（個人）'!$F$6:$O$100,7,FALSE)&amp;"."&amp;VLOOKUP($D66&amp;"@8",'中間シート（個人）'!$F$6:$O$100,8,FALSE))</f>
      </c>
      <c r="AH66" s="18">
        <f>IF(ISERROR(VLOOKUP($D66&amp;"@9",'中間シート（個人）'!$F$6:$O$100,4,FALSE)&amp;VLOOKUP($D66&amp;"@9",'中間シート（個人）'!$F$6:$O$100,5,FALSE)),"",VLOOKUP($D66&amp;"@9",'中間シート（個人）'!$F$6:$O$100,4,FALSE)&amp;VLOOKUP($D66&amp;"@9",'中間シート（個人）'!$F$6:$O$100,5,FALSE))</f>
      </c>
      <c r="AI66" s="18">
        <f>IF(ISERROR(VLOOKUP($D66&amp;"@9",'中間シート（個人）'!$F$6:$O$100,6,FALSE)&amp;VLOOKUP($D66&amp;"@9",'中間シート（個人）'!$F$6:$O$100,7,FALSE)&amp;"."&amp;VLOOKUP($D66&amp;"@9",'中間シート（個人）'!$F$6:$O$100,8,FALSE)),"",VLOOKUP($D66&amp;"@9",'中間シート（個人）'!$F$6:$O$100,6,FALSE)&amp;VLOOKUP($D66&amp;"@9",'中間シート（個人）'!$F$6:$O$100,7,FALSE)&amp;"."&amp;VLOOKUP($D66&amp;"@9",'中間シート（個人）'!$F$6:$O$100,8,FALSE))</f>
      </c>
      <c r="AJ66" s="18">
        <f>IF(ISERROR(VLOOKUP($D66&amp;"@10",'中間シート（個人）'!$F$6:$O$100,4,FALSE)&amp;VLOOKUP($D66&amp;"@10",'中間シート（個人）'!$F$6:$O$100,5,FALSE)),"",VLOOKUP($D66&amp;"@10",'中間シート（個人）'!$F$6:$O$100,4,FALSE)&amp;VLOOKUP($D66&amp;"@10",'中間シート（個人）'!$F$6:$O$100,5,FALSE))</f>
      </c>
      <c r="AK66" s="18">
        <f>IF(ISERROR(VLOOKUP($D66&amp;"@10",'中間シート（個人）'!$F$6:$O$100,6,FALSE)&amp;VLOOKUP($D66&amp;"@10",'中間シート（個人）'!$F$6:$O$100,7,FALSE)&amp;"."&amp;VLOOKUP($D66&amp;"@10",'中間シート（個人）'!$F$6:$O$100,8,FALSE)),"",VLOOKUP($D66&amp;"@10",'中間シート（個人）'!$F$6:$O$100,6,FALSE)&amp;VLOOKUP($D66&amp;"@10",'中間シート（個人）'!$F$6:$O$100,7,FALSE)&amp;"."&amp;VLOOKUP($D66&amp;"@10",'中間シート（個人）'!$F$6:$O$100,8,FALSE))</f>
      </c>
    </row>
    <row r="67" spans="3:37" ht="13.5">
      <c r="C67" s="18">
        <f>IF('中間シート（個人）'!D69="○","",VLOOKUP('個人種目'!F69,'コード一覧'!$A$2:$B$3,2,FALSE))</f>
      </c>
      <c r="D67" s="18">
        <f>IF('中間シート（個人）'!D69="○","",'中間シート（個人）'!C69)</f>
      </c>
      <c r="E67" s="18">
        <f>IF('中間シート（個人）'!D69="○","",ASC('個人種目'!D69&amp;" "&amp;'個人種目'!E69))</f>
      </c>
      <c r="F67" s="18">
        <f>IF('中間シート（個人）'!D69="○","",'個人種目'!G69&amp;IF(LEN('個人種目'!H69)=1,"0"&amp;'個人種目'!H69,'個人種目'!H69)&amp;IF(LEN('個人種目'!I69)=1,"0"&amp;'個人種目'!I69,'個人種目'!I69))</f>
      </c>
      <c r="G67" s="19">
        <f>IF('中間シート（個人）'!D69="○","",VLOOKUP('個人種目'!$J69,'コード一覧'!$C$3:$D$6,2,FALSE))</f>
      </c>
      <c r="H67" s="18">
        <f>IF('中間シート（個人）'!D69="○","",IF('個人種目'!$J69="一般",0,'個人種目'!$K69))</f>
      </c>
      <c r="I67" s="18">
        <f>IF('中間シート（個人）'!D69="○","",'中間シート（個人）'!H69)</f>
      </c>
      <c r="K67" s="18">
        <f>IF('中間シート（個人）'!D69="○","",'個人種目'!$L$1)</f>
      </c>
      <c r="L67" s="18">
        <f>IF('中間シート（個人）'!D69="○","",ASC('申込書_コナミ'!$S$9))</f>
      </c>
      <c r="M67" s="18">
        <f>IF('中間シート（個人）'!D69="○","",'申込書_コナミ'!$E$8)</f>
      </c>
      <c r="Q67" s="18">
        <f>IF('中間シート（個人）'!D69="○","",4)</f>
      </c>
      <c r="R67" s="18">
        <f>IF(ISERROR(VLOOKUP($D67&amp;"@1",'中間シート（個人）'!$F$6:$O$100,4,FALSE)&amp;VLOOKUP($D67&amp;"@1",'中間シート（個人）'!$F$6:$O$100,5,FALSE)),"",VLOOKUP($D67&amp;"@1",'中間シート（個人）'!$F$6:$O$100,4,FALSE)&amp;VLOOKUP($D67&amp;"@1",'中間シート（個人）'!$F$6:$O$100,5,FALSE))</f>
      </c>
      <c r="S67" s="18">
        <f>IF(ISERROR(VLOOKUP($D67&amp;"@1",'中間シート（個人）'!$F$6:$O$100,6,FALSE)&amp;VLOOKUP($D67&amp;"@1",'中間シート（個人）'!$F$6:$O$100,7,FALSE)&amp;"."&amp;VLOOKUP($D67&amp;"@1",'中間シート（個人）'!$F$6:$O$100,8,FALSE)),"",VLOOKUP($D67&amp;"@1",'中間シート（個人）'!$F$6:$O$100,6,FALSE)&amp;VLOOKUP($D67&amp;"@1",'中間シート（個人）'!$F$6:$O$100,7,FALSE)&amp;"."&amp;VLOOKUP($D67&amp;"@1",'中間シート（個人）'!$F$6:$O$100,8,FALSE))</f>
      </c>
      <c r="T67" s="18">
        <f>IF(ISERROR(VLOOKUP($D67&amp;"@2",'中間シート（個人）'!$F$6:$O$100,4,FALSE)&amp;VLOOKUP($D67&amp;"@2",'中間シート（個人）'!$F$6:$O$100,5,FALSE)),"",VLOOKUP($D67&amp;"@2",'中間シート（個人）'!$F$6:$O$100,4,FALSE)&amp;VLOOKUP($D67&amp;"@2",'中間シート（個人）'!$F$6:$O$100,5,FALSE))</f>
      </c>
      <c r="U67" s="18">
        <f>IF(ISERROR(VLOOKUP($D67&amp;"@2",'中間シート（個人）'!$F$6:$O$100,6,FALSE)&amp;VLOOKUP($D67&amp;"@2",'中間シート（個人）'!$F$6:$O$100,7,FALSE)&amp;"."&amp;VLOOKUP($D67&amp;"@2",'中間シート（個人）'!$F$6:$O$100,8,FALSE)),"",VLOOKUP($D67&amp;"@2",'中間シート（個人）'!$F$6:$O$100,6,FALSE)&amp;VLOOKUP($D67&amp;"@2",'中間シート（個人）'!$F$6:$O$100,7,FALSE)&amp;"."&amp;VLOOKUP($D67&amp;"@2",'中間シート（個人）'!$F$6:$O$100,8,FALSE))</f>
      </c>
      <c r="V67" s="18">
        <f>IF(ISERROR(VLOOKUP($D67&amp;"@3",'中間シート（個人）'!$F$6:$O$100,4,FALSE)&amp;VLOOKUP($D67&amp;"@3",'中間シート（個人）'!$F$6:$O$100,5,FALSE)),"",VLOOKUP($D67&amp;"@3",'中間シート（個人）'!$F$6:$O$100,4,FALSE)&amp;VLOOKUP($D67&amp;"@3",'中間シート（個人）'!$F$6:$O$100,5,FALSE))</f>
      </c>
      <c r="W67" s="18">
        <f>IF(ISERROR(VLOOKUP($D67&amp;"@3",'中間シート（個人）'!$F$6:$O$100,6,FALSE)&amp;VLOOKUP($D67&amp;"@3",'中間シート（個人）'!$F$6:$O$100,7,FALSE)&amp;"."&amp;VLOOKUP($D67&amp;"@3",'中間シート（個人）'!$F$6:$O$100,8,FALSE)),"",VLOOKUP($D67&amp;"@3",'中間シート（個人）'!$F$6:$O$100,6,FALSE)&amp;VLOOKUP($D67&amp;"@3",'中間シート（個人）'!$F$6:$O$100,7,FALSE)&amp;"."&amp;VLOOKUP($D67&amp;"@3",'中間シート（個人）'!$F$6:$O$100,8,FALSE))</f>
      </c>
      <c r="X67" s="18">
        <f>IF(ISERROR(VLOOKUP($D67&amp;"@4",'中間シート（個人）'!$F$6:$O$100,4,FALSE)&amp;VLOOKUP($D67&amp;"@4",'中間シート（個人）'!$F$6:$O$100,5,FALSE)),"",VLOOKUP($D67&amp;"@4",'中間シート（個人）'!$F$6:$O$100,4,FALSE)&amp;VLOOKUP($D67&amp;"@4",'中間シート（個人）'!$F$6:$O$100,5,FALSE))</f>
      </c>
      <c r="Y67" s="18">
        <f>IF(ISERROR(VLOOKUP($D67&amp;"@4",'中間シート（個人）'!$F$6:$O$100,6,FALSE)&amp;VLOOKUP($D67&amp;"@4",'中間シート（個人）'!$F$6:$O$100,7,FALSE)&amp;"."&amp;VLOOKUP($D67&amp;"@4",'中間シート（個人）'!$F$6:$O$100,8,FALSE)),"",VLOOKUP($D67&amp;"@4",'中間シート（個人）'!$F$6:$O$100,6,FALSE)&amp;VLOOKUP($D67&amp;"@4",'中間シート（個人）'!$F$6:$O$100,7,FALSE)&amp;"."&amp;VLOOKUP($D67&amp;"@4",'中間シート（個人）'!$F$6:$O$100,8,FALSE))</f>
      </c>
      <c r="Z67" s="18">
        <f>IF(ISERROR(VLOOKUP($D67&amp;"@5",'中間シート（個人）'!$F$6:$O$100,4,FALSE)&amp;VLOOKUP($D67&amp;"@5",'中間シート（個人）'!$F$6:$O$100,5,FALSE)),"",VLOOKUP($D67&amp;"@5",'中間シート（個人）'!$F$6:$O$100,4,FALSE)&amp;VLOOKUP($D67&amp;"@5",'中間シート（個人）'!$F$6:$O$100,5,FALSE))</f>
      </c>
      <c r="AA67" s="18">
        <f>IF(ISERROR(VLOOKUP($D67&amp;"@5",'中間シート（個人）'!$F$6:$O$100,6,FALSE)&amp;VLOOKUP($D67&amp;"@5",'中間シート（個人）'!$F$6:$O$100,7,FALSE)&amp;"."&amp;VLOOKUP($D67&amp;"@5",'中間シート（個人）'!$F$6:$O$100,8,FALSE)),"",VLOOKUP($D67&amp;"@5",'中間シート（個人）'!$F$6:$O$100,6,FALSE)&amp;VLOOKUP($D67&amp;"@5",'中間シート（個人）'!$F$6:$O$100,7,FALSE)&amp;"."&amp;VLOOKUP($D67&amp;"@5",'中間シート（個人）'!$F$6:$O$100,8,FALSE))</f>
      </c>
      <c r="AB67" s="18">
        <f>IF(ISERROR(VLOOKUP($D67&amp;"@6",'中間シート（個人）'!$F$6:$O$100,4,FALSE)&amp;VLOOKUP($D67&amp;"@6",'中間シート（個人）'!$F$6:$O$100,5,FALSE)),"",VLOOKUP($D67&amp;"@6",'中間シート（個人）'!$F$6:$O$100,4,FALSE)&amp;VLOOKUP($D67&amp;"@6",'中間シート（個人）'!$F$6:$O$100,5,FALSE))</f>
      </c>
      <c r="AC67" s="18">
        <f>IF(ISERROR(VLOOKUP($D67&amp;"@6",'中間シート（個人）'!$F$6:$O$100,6,FALSE)&amp;VLOOKUP($D67&amp;"@6",'中間シート（個人）'!$F$6:$O$100,7,FALSE)&amp;"."&amp;VLOOKUP($D67&amp;"@6",'中間シート（個人）'!$F$6:$O$100,8,FALSE)),"",VLOOKUP($D67&amp;"@6",'中間シート（個人）'!$F$6:$O$100,6,FALSE)&amp;VLOOKUP($D67&amp;"@6",'中間シート（個人）'!$F$6:$O$100,7,FALSE)&amp;"."&amp;VLOOKUP($D67&amp;"@6",'中間シート（個人）'!$F$6:$O$100,8,FALSE))</f>
      </c>
      <c r="AD67" s="18">
        <f>IF(ISERROR(VLOOKUP($D67&amp;"@7",'中間シート（個人）'!$F$6:$O$100,4,FALSE)&amp;VLOOKUP($D67&amp;"@7",'中間シート（個人）'!$F$6:$O$100,5,FALSE)),"",VLOOKUP($D67&amp;"@7",'中間シート（個人）'!$F$6:$O$100,4,FALSE)&amp;VLOOKUP($D67&amp;"@7",'中間シート（個人）'!$F$6:$O$100,5,FALSE))</f>
      </c>
      <c r="AE67" s="18">
        <f>IF(ISERROR(VLOOKUP($D67&amp;"@7",'中間シート（個人）'!$F$6:$O$100,6,FALSE)&amp;VLOOKUP($D67&amp;"@7",'中間シート（個人）'!$F$6:$O$100,7,FALSE)&amp;"."&amp;VLOOKUP($D67&amp;"@7",'中間シート（個人）'!$F$6:$O$100,8,FALSE)),"",VLOOKUP($D67&amp;"@7",'中間シート（個人）'!$F$6:$O$100,6,FALSE)&amp;VLOOKUP($D67&amp;"@7",'中間シート（個人）'!$F$6:$O$100,7,FALSE)&amp;"."&amp;VLOOKUP($D67&amp;"@7",'中間シート（個人）'!$F$6:$O$100,8,FALSE))</f>
      </c>
      <c r="AF67" s="18">
        <f>IF(ISERROR(VLOOKUP($D67&amp;"@8",'中間シート（個人）'!$F$6:$O$100,4,FALSE)&amp;VLOOKUP($D67&amp;"@8",'中間シート（個人）'!$F$6:$O$100,5,FALSE)),"",VLOOKUP($D67&amp;"@8",'中間シート（個人）'!$F$6:$O$100,4,FALSE)&amp;VLOOKUP($D67&amp;"@8",'中間シート（個人）'!$F$6:$O$100,5,FALSE))</f>
      </c>
      <c r="AG67" s="18">
        <f>IF(ISERROR(VLOOKUP($D67&amp;"@8",'中間シート（個人）'!$F$6:$O$100,6,FALSE)&amp;VLOOKUP($D67&amp;"@8",'中間シート（個人）'!$F$6:$O$100,7,FALSE)&amp;"."&amp;VLOOKUP($D67&amp;"@8",'中間シート（個人）'!$F$6:$O$100,8,FALSE)),"",VLOOKUP($D67&amp;"@8",'中間シート（個人）'!$F$6:$O$100,6,FALSE)&amp;VLOOKUP($D67&amp;"@8",'中間シート（個人）'!$F$6:$O$100,7,FALSE)&amp;"."&amp;VLOOKUP($D67&amp;"@8",'中間シート（個人）'!$F$6:$O$100,8,FALSE))</f>
      </c>
      <c r="AH67" s="18">
        <f>IF(ISERROR(VLOOKUP($D67&amp;"@9",'中間シート（個人）'!$F$6:$O$100,4,FALSE)&amp;VLOOKUP($D67&amp;"@9",'中間シート（個人）'!$F$6:$O$100,5,FALSE)),"",VLOOKUP($D67&amp;"@9",'中間シート（個人）'!$F$6:$O$100,4,FALSE)&amp;VLOOKUP($D67&amp;"@9",'中間シート（個人）'!$F$6:$O$100,5,FALSE))</f>
      </c>
      <c r="AI67" s="18">
        <f>IF(ISERROR(VLOOKUP($D67&amp;"@9",'中間シート（個人）'!$F$6:$O$100,6,FALSE)&amp;VLOOKUP($D67&amp;"@9",'中間シート（個人）'!$F$6:$O$100,7,FALSE)&amp;"."&amp;VLOOKUP($D67&amp;"@9",'中間シート（個人）'!$F$6:$O$100,8,FALSE)),"",VLOOKUP($D67&amp;"@9",'中間シート（個人）'!$F$6:$O$100,6,FALSE)&amp;VLOOKUP($D67&amp;"@9",'中間シート（個人）'!$F$6:$O$100,7,FALSE)&amp;"."&amp;VLOOKUP($D67&amp;"@9",'中間シート（個人）'!$F$6:$O$100,8,FALSE))</f>
      </c>
      <c r="AJ67" s="18">
        <f>IF(ISERROR(VLOOKUP($D67&amp;"@10",'中間シート（個人）'!$F$6:$O$100,4,FALSE)&amp;VLOOKUP($D67&amp;"@10",'中間シート（個人）'!$F$6:$O$100,5,FALSE)),"",VLOOKUP($D67&amp;"@10",'中間シート（個人）'!$F$6:$O$100,4,FALSE)&amp;VLOOKUP($D67&amp;"@10",'中間シート（個人）'!$F$6:$O$100,5,FALSE))</f>
      </c>
      <c r="AK67" s="18">
        <f>IF(ISERROR(VLOOKUP($D67&amp;"@10",'中間シート（個人）'!$F$6:$O$100,6,FALSE)&amp;VLOOKUP($D67&amp;"@10",'中間シート（個人）'!$F$6:$O$100,7,FALSE)&amp;"."&amp;VLOOKUP($D67&amp;"@10",'中間シート（個人）'!$F$6:$O$100,8,FALSE)),"",VLOOKUP($D67&amp;"@10",'中間シート（個人）'!$F$6:$O$100,6,FALSE)&amp;VLOOKUP($D67&amp;"@10",'中間シート（個人）'!$F$6:$O$100,7,FALSE)&amp;"."&amp;VLOOKUP($D67&amp;"@10",'中間シート（個人）'!$F$6:$O$100,8,FALSE))</f>
      </c>
    </row>
    <row r="68" spans="3:37" ht="13.5">
      <c r="C68" s="18">
        <f>IF('中間シート（個人）'!D70="○","",VLOOKUP('個人種目'!F70,'コード一覧'!$A$2:$B$3,2,FALSE))</f>
      </c>
      <c r="D68" s="18">
        <f>IF('中間シート（個人）'!D70="○","",'中間シート（個人）'!C70)</f>
      </c>
      <c r="E68" s="18">
        <f>IF('中間シート（個人）'!D70="○","",ASC('個人種目'!D70&amp;" "&amp;'個人種目'!E70))</f>
      </c>
      <c r="F68" s="18">
        <f>IF('中間シート（個人）'!D70="○","",'個人種目'!G70&amp;IF(LEN('個人種目'!H70)=1,"0"&amp;'個人種目'!H70,'個人種目'!H70)&amp;IF(LEN('個人種目'!I70)=1,"0"&amp;'個人種目'!I70,'個人種目'!I70))</f>
      </c>
      <c r="G68" s="19">
        <f>IF('中間シート（個人）'!D70="○","",VLOOKUP('個人種目'!$J70,'コード一覧'!$C$3:$D$6,2,FALSE))</f>
      </c>
      <c r="H68" s="18">
        <f>IF('中間シート（個人）'!D70="○","",IF('個人種目'!$J70="一般",0,'個人種目'!$K70))</f>
      </c>
      <c r="I68" s="18">
        <f>IF('中間シート（個人）'!D70="○","",'中間シート（個人）'!H70)</f>
      </c>
      <c r="K68" s="18">
        <f>IF('中間シート（個人）'!D70="○","",'個人種目'!$L$1)</f>
      </c>
      <c r="L68" s="18">
        <f>IF('中間シート（個人）'!D70="○","",ASC('申込書_コナミ'!$S$9))</f>
      </c>
      <c r="M68" s="18">
        <f>IF('中間シート（個人）'!D70="○","",'申込書_コナミ'!$E$8)</f>
      </c>
      <c r="Q68" s="18">
        <f>IF('中間シート（個人）'!D70="○","",4)</f>
      </c>
      <c r="R68" s="18">
        <f>IF(ISERROR(VLOOKUP($D68&amp;"@1",'中間シート（個人）'!$F$6:$O$100,4,FALSE)&amp;VLOOKUP($D68&amp;"@1",'中間シート（個人）'!$F$6:$O$100,5,FALSE)),"",VLOOKUP($D68&amp;"@1",'中間シート（個人）'!$F$6:$O$100,4,FALSE)&amp;VLOOKUP($D68&amp;"@1",'中間シート（個人）'!$F$6:$O$100,5,FALSE))</f>
      </c>
      <c r="S68" s="18">
        <f>IF(ISERROR(VLOOKUP($D68&amp;"@1",'中間シート（個人）'!$F$6:$O$100,6,FALSE)&amp;VLOOKUP($D68&amp;"@1",'中間シート（個人）'!$F$6:$O$100,7,FALSE)&amp;"."&amp;VLOOKUP($D68&amp;"@1",'中間シート（個人）'!$F$6:$O$100,8,FALSE)),"",VLOOKUP($D68&amp;"@1",'中間シート（個人）'!$F$6:$O$100,6,FALSE)&amp;VLOOKUP($D68&amp;"@1",'中間シート（個人）'!$F$6:$O$100,7,FALSE)&amp;"."&amp;VLOOKUP($D68&amp;"@1",'中間シート（個人）'!$F$6:$O$100,8,FALSE))</f>
      </c>
      <c r="T68" s="18">
        <f>IF(ISERROR(VLOOKUP($D68&amp;"@2",'中間シート（個人）'!$F$6:$O$100,4,FALSE)&amp;VLOOKUP($D68&amp;"@2",'中間シート（個人）'!$F$6:$O$100,5,FALSE)),"",VLOOKUP($D68&amp;"@2",'中間シート（個人）'!$F$6:$O$100,4,FALSE)&amp;VLOOKUP($D68&amp;"@2",'中間シート（個人）'!$F$6:$O$100,5,FALSE))</f>
      </c>
      <c r="U68" s="18">
        <f>IF(ISERROR(VLOOKUP($D68&amp;"@2",'中間シート（個人）'!$F$6:$O$100,6,FALSE)&amp;VLOOKUP($D68&amp;"@2",'中間シート（個人）'!$F$6:$O$100,7,FALSE)&amp;"."&amp;VLOOKUP($D68&amp;"@2",'中間シート（個人）'!$F$6:$O$100,8,FALSE)),"",VLOOKUP($D68&amp;"@2",'中間シート（個人）'!$F$6:$O$100,6,FALSE)&amp;VLOOKUP($D68&amp;"@2",'中間シート（個人）'!$F$6:$O$100,7,FALSE)&amp;"."&amp;VLOOKUP($D68&amp;"@2",'中間シート（個人）'!$F$6:$O$100,8,FALSE))</f>
      </c>
      <c r="V68" s="18">
        <f>IF(ISERROR(VLOOKUP($D68&amp;"@3",'中間シート（個人）'!$F$6:$O$100,4,FALSE)&amp;VLOOKUP($D68&amp;"@3",'中間シート（個人）'!$F$6:$O$100,5,FALSE)),"",VLOOKUP($D68&amp;"@3",'中間シート（個人）'!$F$6:$O$100,4,FALSE)&amp;VLOOKUP($D68&amp;"@3",'中間シート（個人）'!$F$6:$O$100,5,FALSE))</f>
      </c>
      <c r="W68" s="18">
        <f>IF(ISERROR(VLOOKUP($D68&amp;"@3",'中間シート（個人）'!$F$6:$O$100,6,FALSE)&amp;VLOOKUP($D68&amp;"@3",'中間シート（個人）'!$F$6:$O$100,7,FALSE)&amp;"."&amp;VLOOKUP($D68&amp;"@3",'中間シート（個人）'!$F$6:$O$100,8,FALSE)),"",VLOOKUP($D68&amp;"@3",'中間シート（個人）'!$F$6:$O$100,6,FALSE)&amp;VLOOKUP($D68&amp;"@3",'中間シート（個人）'!$F$6:$O$100,7,FALSE)&amp;"."&amp;VLOOKUP($D68&amp;"@3",'中間シート（個人）'!$F$6:$O$100,8,FALSE))</f>
      </c>
      <c r="X68" s="18">
        <f>IF(ISERROR(VLOOKUP($D68&amp;"@4",'中間シート（個人）'!$F$6:$O$100,4,FALSE)&amp;VLOOKUP($D68&amp;"@4",'中間シート（個人）'!$F$6:$O$100,5,FALSE)),"",VLOOKUP($D68&amp;"@4",'中間シート（個人）'!$F$6:$O$100,4,FALSE)&amp;VLOOKUP($D68&amp;"@4",'中間シート（個人）'!$F$6:$O$100,5,FALSE))</f>
      </c>
      <c r="Y68" s="18">
        <f>IF(ISERROR(VLOOKUP($D68&amp;"@4",'中間シート（個人）'!$F$6:$O$100,6,FALSE)&amp;VLOOKUP($D68&amp;"@4",'中間シート（個人）'!$F$6:$O$100,7,FALSE)&amp;"."&amp;VLOOKUP($D68&amp;"@4",'中間シート（個人）'!$F$6:$O$100,8,FALSE)),"",VLOOKUP($D68&amp;"@4",'中間シート（個人）'!$F$6:$O$100,6,FALSE)&amp;VLOOKUP($D68&amp;"@4",'中間シート（個人）'!$F$6:$O$100,7,FALSE)&amp;"."&amp;VLOOKUP($D68&amp;"@4",'中間シート（個人）'!$F$6:$O$100,8,FALSE))</f>
      </c>
      <c r="Z68" s="18">
        <f>IF(ISERROR(VLOOKUP($D68&amp;"@5",'中間シート（個人）'!$F$6:$O$100,4,FALSE)&amp;VLOOKUP($D68&amp;"@5",'中間シート（個人）'!$F$6:$O$100,5,FALSE)),"",VLOOKUP($D68&amp;"@5",'中間シート（個人）'!$F$6:$O$100,4,FALSE)&amp;VLOOKUP($D68&amp;"@5",'中間シート（個人）'!$F$6:$O$100,5,FALSE))</f>
      </c>
      <c r="AA68" s="18">
        <f>IF(ISERROR(VLOOKUP($D68&amp;"@5",'中間シート（個人）'!$F$6:$O$100,6,FALSE)&amp;VLOOKUP($D68&amp;"@5",'中間シート（個人）'!$F$6:$O$100,7,FALSE)&amp;"."&amp;VLOOKUP($D68&amp;"@5",'中間シート（個人）'!$F$6:$O$100,8,FALSE)),"",VLOOKUP($D68&amp;"@5",'中間シート（個人）'!$F$6:$O$100,6,FALSE)&amp;VLOOKUP($D68&amp;"@5",'中間シート（個人）'!$F$6:$O$100,7,FALSE)&amp;"."&amp;VLOOKUP($D68&amp;"@5",'中間シート（個人）'!$F$6:$O$100,8,FALSE))</f>
      </c>
      <c r="AB68" s="18">
        <f>IF(ISERROR(VLOOKUP($D68&amp;"@6",'中間シート（個人）'!$F$6:$O$100,4,FALSE)&amp;VLOOKUP($D68&amp;"@6",'中間シート（個人）'!$F$6:$O$100,5,FALSE)),"",VLOOKUP($D68&amp;"@6",'中間シート（個人）'!$F$6:$O$100,4,FALSE)&amp;VLOOKUP($D68&amp;"@6",'中間シート（個人）'!$F$6:$O$100,5,FALSE))</f>
      </c>
      <c r="AC68" s="18">
        <f>IF(ISERROR(VLOOKUP($D68&amp;"@6",'中間シート（個人）'!$F$6:$O$100,6,FALSE)&amp;VLOOKUP($D68&amp;"@6",'中間シート（個人）'!$F$6:$O$100,7,FALSE)&amp;"."&amp;VLOOKUP($D68&amp;"@6",'中間シート（個人）'!$F$6:$O$100,8,FALSE)),"",VLOOKUP($D68&amp;"@6",'中間シート（個人）'!$F$6:$O$100,6,FALSE)&amp;VLOOKUP($D68&amp;"@6",'中間シート（個人）'!$F$6:$O$100,7,FALSE)&amp;"."&amp;VLOOKUP($D68&amp;"@6",'中間シート（個人）'!$F$6:$O$100,8,FALSE))</f>
      </c>
      <c r="AD68" s="18">
        <f>IF(ISERROR(VLOOKUP($D68&amp;"@7",'中間シート（個人）'!$F$6:$O$100,4,FALSE)&amp;VLOOKUP($D68&amp;"@7",'中間シート（個人）'!$F$6:$O$100,5,FALSE)),"",VLOOKUP($D68&amp;"@7",'中間シート（個人）'!$F$6:$O$100,4,FALSE)&amp;VLOOKUP($D68&amp;"@7",'中間シート（個人）'!$F$6:$O$100,5,FALSE))</f>
      </c>
      <c r="AE68" s="18">
        <f>IF(ISERROR(VLOOKUP($D68&amp;"@7",'中間シート（個人）'!$F$6:$O$100,6,FALSE)&amp;VLOOKUP($D68&amp;"@7",'中間シート（個人）'!$F$6:$O$100,7,FALSE)&amp;"."&amp;VLOOKUP($D68&amp;"@7",'中間シート（個人）'!$F$6:$O$100,8,FALSE)),"",VLOOKUP($D68&amp;"@7",'中間シート（個人）'!$F$6:$O$100,6,FALSE)&amp;VLOOKUP($D68&amp;"@7",'中間シート（個人）'!$F$6:$O$100,7,FALSE)&amp;"."&amp;VLOOKUP($D68&amp;"@7",'中間シート（個人）'!$F$6:$O$100,8,FALSE))</f>
      </c>
      <c r="AF68" s="18">
        <f>IF(ISERROR(VLOOKUP($D68&amp;"@8",'中間シート（個人）'!$F$6:$O$100,4,FALSE)&amp;VLOOKUP($D68&amp;"@8",'中間シート（個人）'!$F$6:$O$100,5,FALSE)),"",VLOOKUP($D68&amp;"@8",'中間シート（個人）'!$F$6:$O$100,4,FALSE)&amp;VLOOKUP($D68&amp;"@8",'中間シート（個人）'!$F$6:$O$100,5,FALSE))</f>
      </c>
      <c r="AG68" s="18">
        <f>IF(ISERROR(VLOOKUP($D68&amp;"@8",'中間シート（個人）'!$F$6:$O$100,6,FALSE)&amp;VLOOKUP($D68&amp;"@8",'中間シート（個人）'!$F$6:$O$100,7,FALSE)&amp;"."&amp;VLOOKUP($D68&amp;"@8",'中間シート（個人）'!$F$6:$O$100,8,FALSE)),"",VLOOKUP($D68&amp;"@8",'中間シート（個人）'!$F$6:$O$100,6,FALSE)&amp;VLOOKUP($D68&amp;"@8",'中間シート（個人）'!$F$6:$O$100,7,FALSE)&amp;"."&amp;VLOOKUP($D68&amp;"@8",'中間シート（個人）'!$F$6:$O$100,8,FALSE))</f>
      </c>
      <c r="AH68" s="18">
        <f>IF(ISERROR(VLOOKUP($D68&amp;"@9",'中間シート（個人）'!$F$6:$O$100,4,FALSE)&amp;VLOOKUP($D68&amp;"@9",'中間シート（個人）'!$F$6:$O$100,5,FALSE)),"",VLOOKUP($D68&amp;"@9",'中間シート（個人）'!$F$6:$O$100,4,FALSE)&amp;VLOOKUP($D68&amp;"@9",'中間シート（個人）'!$F$6:$O$100,5,FALSE))</f>
      </c>
      <c r="AI68" s="18">
        <f>IF(ISERROR(VLOOKUP($D68&amp;"@9",'中間シート（個人）'!$F$6:$O$100,6,FALSE)&amp;VLOOKUP($D68&amp;"@9",'中間シート（個人）'!$F$6:$O$100,7,FALSE)&amp;"."&amp;VLOOKUP($D68&amp;"@9",'中間シート（個人）'!$F$6:$O$100,8,FALSE)),"",VLOOKUP($D68&amp;"@9",'中間シート（個人）'!$F$6:$O$100,6,FALSE)&amp;VLOOKUP($D68&amp;"@9",'中間シート（個人）'!$F$6:$O$100,7,FALSE)&amp;"."&amp;VLOOKUP($D68&amp;"@9",'中間シート（個人）'!$F$6:$O$100,8,FALSE))</f>
      </c>
      <c r="AJ68" s="18">
        <f>IF(ISERROR(VLOOKUP($D68&amp;"@10",'中間シート（個人）'!$F$6:$O$100,4,FALSE)&amp;VLOOKUP($D68&amp;"@10",'中間シート（個人）'!$F$6:$O$100,5,FALSE)),"",VLOOKUP($D68&amp;"@10",'中間シート（個人）'!$F$6:$O$100,4,FALSE)&amp;VLOOKUP($D68&amp;"@10",'中間シート（個人）'!$F$6:$O$100,5,FALSE))</f>
      </c>
      <c r="AK68" s="18">
        <f>IF(ISERROR(VLOOKUP($D68&amp;"@10",'中間シート（個人）'!$F$6:$O$100,6,FALSE)&amp;VLOOKUP($D68&amp;"@10",'中間シート（個人）'!$F$6:$O$100,7,FALSE)&amp;"."&amp;VLOOKUP($D68&amp;"@10",'中間シート（個人）'!$F$6:$O$100,8,FALSE)),"",VLOOKUP($D68&amp;"@10",'中間シート（個人）'!$F$6:$O$100,6,FALSE)&amp;VLOOKUP($D68&amp;"@10",'中間シート（個人）'!$F$6:$O$100,7,FALSE)&amp;"."&amp;VLOOKUP($D68&amp;"@10",'中間シート（個人）'!$F$6:$O$100,8,FALSE))</f>
      </c>
    </row>
    <row r="69" spans="3:37" ht="13.5">
      <c r="C69" s="18">
        <f>IF('中間シート（個人）'!D71="○","",VLOOKUP('個人種目'!F71,'コード一覧'!$A$2:$B$3,2,FALSE))</f>
      </c>
      <c r="D69" s="18">
        <f>IF('中間シート（個人）'!D71="○","",'中間シート（個人）'!C71)</f>
      </c>
      <c r="E69" s="18">
        <f>IF('中間シート（個人）'!D71="○","",ASC('個人種目'!D71&amp;" "&amp;'個人種目'!E71))</f>
      </c>
      <c r="F69" s="18">
        <f>IF('中間シート（個人）'!D71="○","",'個人種目'!G71&amp;IF(LEN('個人種目'!H71)=1,"0"&amp;'個人種目'!H71,'個人種目'!H71)&amp;IF(LEN('個人種目'!I71)=1,"0"&amp;'個人種目'!I71,'個人種目'!I71))</f>
      </c>
      <c r="G69" s="19">
        <f>IF('中間シート（個人）'!D71="○","",VLOOKUP('個人種目'!$J71,'コード一覧'!$C$3:$D$6,2,FALSE))</f>
      </c>
      <c r="H69" s="18">
        <f>IF('中間シート（個人）'!D71="○","",IF('個人種目'!$J71="一般",0,'個人種目'!$K71))</f>
      </c>
      <c r="I69" s="18">
        <f>IF('中間シート（個人）'!D71="○","",'中間シート（個人）'!H71)</f>
      </c>
      <c r="K69" s="18">
        <f>IF('中間シート（個人）'!D71="○","",'個人種目'!$L$1)</f>
      </c>
      <c r="L69" s="18">
        <f>IF('中間シート（個人）'!D71="○","",ASC('申込書_コナミ'!$S$9))</f>
      </c>
      <c r="M69" s="18">
        <f>IF('中間シート（個人）'!D71="○","",'申込書_コナミ'!$E$8)</f>
      </c>
      <c r="Q69" s="18">
        <f>IF('中間シート（個人）'!D71="○","",4)</f>
      </c>
      <c r="R69" s="18">
        <f>IF(ISERROR(VLOOKUP($D69&amp;"@1",'中間シート（個人）'!$F$6:$O$100,4,FALSE)&amp;VLOOKUP($D69&amp;"@1",'中間シート（個人）'!$F$6:$O$100,5,FALSE)),"",VLOOKUP($D69&amp;"@1",'中間シート（個人）'!$F$6:$O$100,4,FALSE)&amp;VLOOKUP($D69&amp;"@1",'中間シート（個人）'!$F$6:$O$100,5,FALSE))</f>
      </c>
      <c r="S69" s="18">
        <f>IF(ISERROR(VLOOKUP($D69&amp;"@1",'中間シート（個人）'!$F$6:$O$100,6,FALSE)&amp;VLOOKUP($D69&amp;"@1",'中間シート（個人）'!$F$6:$O$100,7,FALSE)&amp;"."&amp;VLOOKUP($D69&amp;"@1",'中間シート（個人）'!$F$6:$O$100,8,FALSE)),"",VLOOKUP($D69&amp;"@1",'中間シート（個人）'!$F$6:$O$100,6,FALSE)&amp;VLOOKUP($D69&amp;"@1",'中間シート（個人）'!$F$6:$O$100,7,FALSE)&amp;"."&amp;VLOOKUP($D69&amp;"@1",'中間シート（個人）'!$F$6:$O$100,8,FALSE))</f>
      </c>
      <c r="T69" s="18">
        <f>IF(ISERROR(VLOOKUP($D69&amp;"@2",'中間シート（個人）'!$F$6:$O$100,4,FALSE)&amp;VLOOKUP($D69&amp;"@2",'中間シート（個人）'!$F$6:$O$100,5,FALSE)),"",VLOOKUP($D69&amp;"@2",'中間シート（個人）'!$F$6:$O$100,4,FALSE)&amp;VLOOKUP($D69&amp;"@2",'中間シート（個人）'!$F$6:$O$100,5,FALSE))</f>
      </c>
      <c r="U69" s="18">
        <f>IF(ISERROR(VLOOKUP($D69&amp;"@2",'中間シート（個人）'!$F$6:$O$100,6,FALSE)&amp;VLOOKUP($D69&amp;"@2",'中間シート（個人）'!$F$6:$O$100,7,FALSE)&amp;"."&amp;VLOOKUP($D69&amp;"@2",'中間シート（個人）'!$F$6:$O$100,8,FALSE)),"",VLOOKUP($D69&amp;"@2",'中間シート（個人）'!$F$6:$O$100,6,FALSE)&amp;VLOOKUP($D69&amp;"@2",'中間シート（個人）'!$F$6:$O$100,7,FALSE)&amp;"."&amp;VLOOKUP($D69&amp;"@2",'中間シート（個人）'!$F$6:$O$100,8,FALSE))</f>
      </c>
      <c r="V69" s="18">
        <f>IF(ISERROR(VLOOKUP($D69&amp;"@3",'中間シート（個人）'!$F$6:$O$100,4,FALSE)&amp;VLOOKUP($D69&amp;"@3",'中間シート（個人）'!$F$6:$O$100,5,FALSE)),"",VLOOKUP($D69&amp;"@3",'中間シート（個人）'!$F$6:$O$100,4,FALSE)&amp;VLOOKUP($D69&amp;"@3",'中間シート（個人）'!$F$6:$O$100,5,FALSE))</f>
      </c>
      <c r="W69" s="18">
        <f>IF(ISERROR(VLOOKUP($D69&amp;"@3",'中間シート（個人）'!$F$6:$O$100,6,FALSE)&amp;VLOOKUP($D69&amp;"@3",'中間シート（個人）'!$F$6:$O$100,7,FALSE)&amp;"."&amp;VLOOKUP($D69&amp;"@3",'中間シート（個人）'!$F$6:$O$100,8,FALSE)),"",VLOOKUP($D69&amp;"@3",'中間シート（個人）'!$F$6:$O$100,6,FALSE)&amp;VLOOKUP($D69&amp;"@3",'中間シート（個人）'!$F$6:$O$100,7,FALSE)&amp;"."&amp;VLOOKUP($D69&amp;"@3",'中間シート（個人）'!$F$6:$O$100,8,FALSE))</f>
      </c>
      <c r="X69" s="18">
        <f>IF(ISERROR(VLOOKUP($D69&amp;"@4",'中間シート（個人）'!$F$6:$O$100,4,FALSE)&amp;VLOOKUP($D69&amp;"@4",'中間シート（個人）'!$F$6:$O$100,5,FALSE)),"",VLOOKUP($D69&amp;"@4",'中間シート（個人）'!$F$6:$O$100,4,FALSE)&amp;VLOOKUP($D69&amp;"@4",'中間シート（個人）'!$F$6:$O$100,5,FALSE))</f>
      </c>
      <c r="Y69" s="18">
        <f>IF(ISERROR(VLOOKUP($D69&amp;"@4",'中間シート（個人）'!$F$6:$O$100,6,FALSE)&amp;VLOOKUP($D69&amp;"@4",'中間シート（個人）'!$F$6:$O$100,7,FALSE)&amp;"."&amp;VLOOKUP($D69&amp;"@4",'中間シート（個人）'!$F$6:$O$100,8,FALSE)),"",VLOOKUP($D69&amp;"@4",'中間シート（個人）'!$F$6:$O$100,6,FALSE)&amp;VLOOKUP($D69&amp;"@4",'中間シート（個人）'!$F$6:$O$100,7,FALSE)&amp;"."&amp;VLOOKUP($D69&amp;"@4",'中間シート（個人）'!$F$6:$O$100,8,FALSE))</f>
      </c>
      <c r="Z69" s="18">
        <f>IF(ISERROR(VLOOKUP($D69&amp;"@5",'中間シート（個人）'!$F$6:$O$100,4,FALSE)&amp;VLOOKUP($D69&amp;"@5",'中間シート（個人）'!$F$6:$O$100,5,FALSE)),"",VLOOKUP($D69&amp;"@5",'中間シート（個人）'!$F$6:$O$100,4,FALSE)&amp;VLOOKUP($D69&amp;"@5",'中間シート（個人）'!$F$6:$O$100,5,FALSE))</f>
      </c>
      <c r="AA69" s="18">
        <f>IF(ISERROR(VLOOKUP($D69&amp;"@5",'中間シート（個人）'!$F$6:$O$100,6,FALSE)&amp;VLOOKUP($D69&amp;"@5",'中間シート（個人）'!$F$6:$O$100,7,FALSE)&amp;"."&amp;VLOOKUP($D69&amp;"@5",'中間シート（個人）'!$F$6:$O$100,8,FALSE)),"",VLOOKUP($D69&amp;"@5",'中間シート（個人）'!$F$6:$O$100,6,FALSE)&amp;VLOOKUP($D69&amp;"@5",'中間シート（個人）'!$F$6:$O$100,7,FALSE)&amp;"."&amp;VLOOKUP($D69&amp;"@5",'中間シート（個人）'!$F$6:$O$100,8,FALSE))</f>
      </c>
      <c r="AB69" s="18">
        <f>IF(ISERROR(VLOOKUP($D69&amp;"@6",'中間シート（個人）'!$F$6:$O$100,4,FALSE)&amp;VLOOKUP($D69&amp;"@6",'中間シート（個人）'!$F$6:$O$100,5,FALSE)),"",VLOOKUP($D69&amp;"@6",'中間シート（個人）'!$F$6:$O$100,4,FALSE)&amp;VLOOKUP($D69&amp;"@6",'中間シート（個人）'!$F$6:$O$100,5,FALSE))</f>
      </c>
      <c r="AC69" s="18">
        <f>IF(ISERROR(VLOOKUP($D69&amp;"@6",'中間シート（個人）'!$F$6:$O$100,6,FALSE)&amp;VLOOKUP($D69&amp;"@6",'中間シート（個人）'!$F$6:$O$100,7,FALSE)&amp;"."&amp;VLOOKUP($D69&amp;"@6",'中間シート（個人）'!$F$6:$O$100,8,FALSE)),"",VLOOKUP($D69&amp;"@6",'中間シート（個人）'!$F$6:$O$100,6,FALSE)&amp;VLOOKUP($D69&amp;"@6",'中間シート（個人）'!$F$6:$O$100,7,FALSE)&amp;"."&amp;VLOOKUP($D69&amp;"@6",'中間シート（個人）'!$F$6:$O$100,8,FALSE))</f>
      </c>
      <c r="AD69" s="18">
        <f>IF(ISERROR(VLOOKUP($D69&amp;"@7",'中間シート（個人）'!$F$6:$O$100,4,FALSE)&amp;VLOOKUP($D69&amp;"@7",'中間シート（個人）'!$F$6:$O$100,5,FALSE)),"",VLOOKUP($D69&amp;"@7",'中間シート（個人）'!$F$6:$O$100,4,FALSE)&amp;VLOOKUP($D69&amp;"@7",'中間シート（個人）'!$F$6:$O$100,5,FALSE))</f>
      </c>
      <c r="AE69" s="18">
        <f>IF(ISERROR(VLOOKUP($D69&amp;"@7",'中間シート（個人）'!$F$6:$O$100,6,FALSE)&amp;VLOOKUP($D69&amp;"@7",'中間シート（個人）'!$F$6:$O$100,7,FALSE)&amp;"."&amp;VLOOKUP($D69&amp;"@7",'中間シート（個人）'!$F$6:$O$100,8,FALSE)),"",VLOOKUP($D69&amp;"@7",'中間シート（個人）'!$F$6:$O$100,6,FALSE)&amp;VLOOKUP($D69&amp;"@7",'中間シート（個人）'!$F$6:$O$100,7,FALSE)&amp;"."&amp;VLOOKUP($D69&amp;"@7",'中間シート（個人）'!$F$6:$O$100,8,FALSE))</f>
      </c>
      <c r="AF69" s="18">
        <f>IF(ISERROR(VLOOKUP($D69&amp;"@8",'中間シート（個人）'!$F$6:$O$100,4,FALSE)&amp;VLOOKUP($D69&amp;"@8",'中間シート（個人）'!$F$6:$O$100,5,FALSE)),"",VLOOKUP($D69&amp;"@8",'中間シート（個人）'!$F$6:$O$100,4,FALSE)&amp;VLOOKUP($D69&amp;"@8",'中間シート（個人）'!$F$6:$O$100,5,FALSE))</f>
      </c>
      <c r="AG69" s="18">
        <f>IF(ISERROR(VLOOKUP($D69&amp;"@8",'中間シート（個人）'!$F$6:$O$100,6,FALSE)&amp;VLOOKUP($D69&amp;"@8",'中間シート（個人）'!$F$6:$O$100,7,FALSE)&amp;"."&amp;VLOOKUP($D69&amp;"@8",'中間シート（個人）'!$F$6:$O$100,8,FALSE)),"",VLOOKUP($D69&amp;"@8",'中間シート（個人）'!$F$6:$O$100,6,FALSE)&amp;VLOOKUP($D69&amp;"@8",'中間シート（個人）'!$F$6:$O$100,7,FALSE)&amp;"."&amp;VLOOKUP($D69&amp;"@8",'中間シート（個人）'!$F$6:$O$100,8,FALSE))</f>
      </c>
      <c r="AH69" s="18">
        <f>IF(ISERROR(VLOOKUP($D69&amp;"@9",'中間シート（個人）'!$F$6:$O$100,4,FALSE)&amp;VLOOKUP($D69&amp;"@9",'中間シート（個人）'!$F$6:$O$100,5,FALSE)),"",VLOOKUP($D69&amp;"@9",'中間シート（個人）'!$F$6:$O$100,4,FALSE)&amp;VLOOKUP($D69&amp;"@9",'中間シート（個人）'!$F$6:$O$100,5,FALSE))</f>
      </c>
      <c r="AI69" s="18">
        <f>IF(ISERROR(VLOOKUP($D69&amp;"@9",'中間シート（個人）'!$F$6:$O$100,6,FALSE)&amp;VLOOKUP($D69&amp;"@9",'中間シート（個人）'!$F$6:$O$100,7,FALSE)&amp;"."&amp;VLOOKUP($D69&amp;"@9",'中間シート（個人）'!$F$6:$O$100,8,FALSE)),"",VLOOKUP($D69&amp;"@9",'中間シート（個人）'!$F$6:$O$100,6,FALSE)&amp;VLOOKUP($D69&amp;"@9",'中間シート（個人）'!$F$6:$O$100,7,FALSE)&amp;"."&amp;VLOOKUP($D69&amp;"@9",'中間シート（個人）'!$F$6:$O$100,8,FALSE))</f>
      </c>
      <c r="AJ69" s="18">
        <f>IF(ISERROR(VLOOKUP($D69&amp;"@10",'中間シート（個人）'!$F$6:$O$100,4,FALSE)&amp;VLOOKUP($D69&amp;"@10",'中間シート（個人）'!$F$6:$O$100,5,FALSE)),"",VLOOKUP($D69&amp;"@10",'中間シート（個人）'!$F$6:$O$100,4,FALSE)&amp;VLOOKUP($D69&amp;"@10",'中間シート（個人）'!$F$6:$O$100,5,FALSE))</f>
      </c>
      <c r="AK69" s="18">
        <f>IF(ISERROR(VLOOKUP($D69&amp;"@10",'中間シート（個人）'!$F$6:$O$100,6,FALSE)&amp;VLOOKUP($D69&amp;"@10",'中間シート（個人）'!$F$6:$O$100,7,FALSE)&amp;"."&amp;VLOOKUP($D69&amp;"@10",'中間シート（個人）'!$F$6:$O$100,8,FALSE)),"",VLOOKUP($D69&amp;"@10",'中間シート（個人）'!$F$6:$O$100,6,FALSE)&amp;VLOOKUP($D69&amp;"@10",'中間シート（個人）'!$F$6:$O$100,7,FALSE)&amp;"."&amp;VLOOKUP($D69&amp;"@10",'中間シート（個人）'!$F$6:$O$100,8,FALSE))</f>
      </c>
    </row>
    <row r="70" spans="3:37" ht="13.5">
      <c r="C70" s="18">
        <f>IF('中間シート（個人）'!D72="○","",VLOOKUP('個人種目'!F72,'コード一覧'!$A$2:$B$3,2,FALSE))</f>
      </c>
      <c r="D70" s="18">
        <f>IF('中間シート（個人）'!D72="○","",'中間シート（個人）'!C72)</f>
      </c>
      <c r="E70" s="18">
        <f>IF('中間シート（個人）'!D72="○","",ASC('個人種目'!D72&amp;" "&amp;'個人種目'!E72))</f>
      </c>
      <c r="F70" s="18">
        <f>IF('中間シート（個人）'!D72="○","",'個人種目'!G72&amp;IF(LEN('個人種目'!H72)=1,"0"&amp;'個人種目'!H72,'個人種目'!H72)&amp;IF(LEN('個人種目'!I72)=1,"0"&amp;'個人種目'!I72,'個人種目'!I72))</f>
      </c>
      <c r="G70" s="19">
        <f>IF('中間シート（個人）'!D72="○","",VLOOKUP('個人種目'!$J72,'コード一覧'!$C$3:$D$6,2,FALSE))</f>
      </c>
      <c r="H70" s="18">
        <f>IF('中間シート（個人）'!D72="○","",IF('個人種目'!$J72="一般",0,'個人種目'!$K72))</f>
      </c>
      <c r="I70" s="18">
        <f>IF('中間シート（個人）'!D72="○","",'中間シート（個人）'!H72)</f>
      </c>
      <c r="K70" s="18">
        <f>IF('中間シート（個人）'!D72="○","",'個人種目'!$L$1)</f>
      </c>
      <c r="L70" s="18">
        <f>IF('中間シート（個人）'!D72="○","",ASC('申込書_コナミ'!$S$9))</f>
      </c>
      <c r="M70" s="18">
        <f>IF('中間シート（個人）'!D72="○","",'申込書_コナミ'!$E$8)</f>
      </c>
      <c r="Q70" s="18">
        <f>IF('中間シート（個人）'!D72="○","",4)</f>
      </c>
      <c r="R70" s="18">
        <f>IF(ISERROR(VLOOKUP($D70&amp;"@1",'中間シート（個人）'!$F$6:$O$100,4,FALSE)&amp;VLOOKUP($D70&amp;"@1",'中間シート（個人）'!$F$6:$O$100,5,FALSE)),"",VLOOKUP($D70&amp;"@1",'中間シート（個人）'!$F$6:$O$100,4,FALSE)&amp;VLOOKUP($D70&amp;"@1",'中間シート（個人）'!$F$6:$O$100,5,FALSE))</f>
      </c>
      <c r="S70" s="18">
        <f>IF(ISERROR(VLOOKUP($D70&amp;"@1",'中間シート（個人）'!$F$6:$O$100,6,FALSE)&amp;VLOOKUP($D70&amp;"@1",'中間シート（個人）'!$F$6:$O$100,7,FALSE)&amp;"."&amp;VLOOKUP($D70&amp;"@1",'中間シート（個人）'!$F$6:$O$100,8,FALSE)),"",VLOOKUP($D70&amp;"@1",'中間シート（個人）'!$F$6:$O$100,6,FALSE)&amp;VLOOKUP($D70&amp;"@1",'中間シート（個人）'!$F$6:$O$100,7,FALSE)&amp;"."&amp;VLOOKUP($D70&amp;"@1",'中間シート（個人）'!$F$6:$O$100,8,FALSE))</f>
      </c>
      <c r="T70" s="18">
        <f>IF(ISERROR(VLOOKUP($D70&amp;"@2",'中間シート（個人）'!$F$6:$O$100,4,FALSE)&amp;VLOOKUP($D70&amp;"@2",'中間シート（個人）'!$F$6:$O$100,5,FALSE)),"",VLOOKUP($D70&amp;"@2",'中間シート（個人）'!$F$6:$O$100,4,FALSE)&amp;VLOOKUP($D70&amp;"@2",'中間シート（個人）'!$F$6:$O$100,5,FALSE))</f>
      </c>
      <c r="U70" s="18">
        <f>IF(ISERROR(VLOOKUP($D70&amp;"@2",'中間シート（個人）'!$F$6:$O$100,6,FALSE)&amp;VLOOKUP($D70&amp;"@2",'中間シート（個人）'!$F$6:$O$100,7,FALSE)&amp;"."&amp;VLOOKUP($D70&amp;"@2",'中間シート（個人）'!$F$6:$O$100,8,FALSE)),"",VLOOKUP($D70&amp;"@2",'中間シート（個人）'!$F$6:$O$100,6,FALSE)&amp;VLOOKUP($D70&amp;"@2",'中間シート（個人）'!$F$6:$O$100,7,FALSE)&amp;"."&amp;VLOOKUP($D70&amp;"@2",'中間シート（個人）'!$F$6:$O$100,8,FALSE))</f>
      </c>
      <c r="V70" s="18">
        <f>IF(ISERROR(VLOOKUP($D70&amp;"@3",'中間シート（個人）'!$F$6:$O$100,4,FALSE)&amp;VLOOKUP($D70&amp;"@3",'中間シート（個人）'!$F$6:$O$100,5,FALSE)),"",VLOOKUP($D70&amp;"@3",'中間シート（個人）'!$F$6:$O$100,4,FALSE)&amp;VLOOKUP($D70&amp;"@3",'中間シート（個人）'!$F$6:$O$100,5,FALSE))</f>
      </c>
      <c r="W70" s="18">
        <f>IF(ISERROR(VLOOKUP($D70&amp;"@3",'中間シート（個人）'!$F$6:$O$100,6,FALSE)&amp;VLOOKUP($D70&amp;"@3",'中間シート（個人）'!$F$6:$O$100,7,FALSE)&amp;"."&amp;VLOOKUP($D70&amp;"@3",'中間シート（個人）'!$F$6:$O$100,8,FALSE)),"",VLOOKUP($D70&amp;"@3",'中間シート（個人）'!$F$6:$O$100,6,FALSE)&amp;VLOOKUP($D70&amp;"@3",'中間シート（個人）'!$F$6:$O$100,7,FALSE)&amp;"."&amp;VLOOKUP($D70&amp;"@3",'中間シート（個人）'!$F$6:$O$100,8,FALSE))</f>
      </c>
      <c r="X70" s="18">
        <f>IF(ISERROR(VLOOKUP($D70&amp;"@4",'中間シート（個人）'!$F$6:$O$100,4,FALSE)&amp;VLOOKUP($D70&amp;"@4",'中間シート（個人）'!$F$6:$O$100,5,FALSE)),"",VLOOKUP($D70&amp;"@4",'中間シート（個人）'!$F$6:$O$100,4,FALSE)&amp;VLOOKUP($D70&amp;"@4",'中間シート（個人）'!$F$6:$O$100,5,FALSE))</f>
      </c>
      <c r="Y70" s="18">
        <f>IF(ISERROR(VLOOKUP($D70&amp;"@4",'中間シート（個人）'!$F$6:$O$100,6,FALSE)&amp;VLOOKUP($D70&amp;"@4",'中間シート（個人）'!$F$6:$O$100,7,FALSE)&amp;"."&amp;VLOOKUP($D70&amp;"@4",'中間シート（個人）'!$F$6:$O$100,8,FALSE)),"",VLOOKUP($D70&amp;"@4",'中間シート（個人）'!$F$6:$O$100,6,FALSE)&amp;VLOOKUP($D70&amp;"@4",'中間シート（個人）'!$F$6:$O$100,7,FALSE)&amp;"."&amp;VLOOKUP($D70&amp;"@4",'中間シート（個人）'!$F$6:$O$100,8,FALSE))</f>
      </c>
      <c r="Z70" s="18">
        <f>IF(ISERROR(VLOOKUP($D70&amp;"@5",'中間シート（個人）'!$F$6:$O$100,4,FALSE)&amp;VLOOKUP($D70&amp;"@5",'中間シート（個人）'!$F$6:$O$100,5,FALSE)),"",VLOOKUP($D70&amp;"@5",'中間シート（個人）'!$F$6:$O$100,4,FALSE)&amp;VLOOKUP($D70&amp;"@5",'中間シート（個人）'!$F$6:$O$100,5,FALSE))</f>
      </c>
      <c r="AA70" s="18">
        <f>IF(ISERROR(VLOOKUP($D70&amp;"@5",'中間シート（個人）'!$F$6:$O$100,6,FALSE)&amp;VLOOKUP($D70&amp;"@5",'中間シート（個人）'!$F$6:$O$100,7,FALSE)&amp;"."&amp;VLOOKUP($D70&amp;"@5",'中間シート（個人）'!$F$6:$O$100,8,FALSE)),"",VLOOKUP($D70&amp;"@5",'中間シート（個人）'!$F$6:$O$100,6,FALSE)&amp;VLOOKUP($D70&amp;"@5",'中間シート（個人）'!$F$6:$O$100,7,FALSE)&amp;"."&amp;VLOOKUP($D70&amp;"@5",'中間シート（個人）'!$F$6:$O$100,8,FALSE))</f>
      </c>
      <c r="AB70" s="18">
        <f>IF(ISERROR(VLOOKUP($D70&amp;"@6",'中間シート（個人）'!$F$6:$O$100,4,FALSE)&amp;VLOOKUP($D70&amp;"@6",'中間シート（個人）'!$F$6:$O$100,5,FALSE)),"",VLOOKUP($D70&amp;"@6",'中間シート（個人）'!$F$6:$O$100,4,FALSE)&amp;VLOOKUP($D70&amp;"@6",'中間シート（個人）'!$F$6:$O$100,5,FALSE))</f>
      </c>
      <c r="AC70" s="18">
        <f>IF(ISERROR(VLOOKUP($D70&amp;"@6",'中間シート（個人）'!$F$6:$O$100,6,FALSE)&amp;VLOOKUP($D70&amp;"@6",'中間シート（個人）'!$F$6:$O$100,7,FALSE)&amp;"."&amp;VLOOKUP($D70&amp;"@6",'中間シート（個人）'!$F$6:$O$100,8,FALSE)),"",VLOOKUP($D70&amp;"@6",'中間シート（個人）'!$F$6:$O$100,6,FALSE)&amp;VLOOKUP($D70&amp;"@6",'中間シート（個人）'!$F$6:$O$100,7,FALSE)&amp;"."&amp;VLOOKUP($D70&amp;"@6",'中間シート（個人）'!$F$6:$O$100,8,FALSE))</f>
      </c>
      <c r="AD70" s="18">
        <f>IF(ISERROR(VLOOKUP($D70&amp;"@7",'中間シート（個人）'!$F$6:$O$100,4,FALSE)&amp;VLOOKUP($D70&amp;"@7",'中間シート（個人）'!$F$6:$O$100,5,FALSE)),"",VLOOKUP($D70&amp;"@7",'中間シート（個人）'!$F$6:$O$100,4,FALSE)&amp;VLOOKUP($D70&amp;"@7",'中間シート（個人）'!$F$6:$O$100,5,FALSE))</f>
      </c>
      <c r="AE70" s="18">
        <f>IF(ISERROR(VLOOKUP($D70&amp;"@7",'中間シート（個人）'!$F$6:$O$100,6,FALSE)&amp;VLOOKUP($D70&amp;"@7",'中間シート（個人）'!$F$6:$O$100,7,FALSE)&amp;"."&amp;VLOOKUP($D70&amp;"@7",'中間シート（個人）'!$F$6:$O$100,8,FALSE)),"",VLOOKUP($D70&amp;"@7",'中間シート（個人）'!$F$6:$O$100,6,FALSE)&amp;VLOOKUP($D70&amp;"@7",'中間シート（個人）'!$F$6:$O$100,7,FALSE)&amp;"."&amp;VLOOKUP($D70&amp;"@7",'中間シート（個人）'!$F$6:$O$100,8,FALSE))</f>
      </c>
      <c r="AF70" s="18">
        <f>IF(ISERROR(VLOOKUP($D70&amp;"@8",'中間シート（個人）'!$F$6:$O$100,4,FALSE)&amp;VLOOKUP($D70&amp;"@8",'中間シート（個人）'!$F$6:$O$100,5,FALSE)),"",VLOOKUP($D70&amp;"@8",'中間シート（個人）'!$F$6:$O$100,4,FALSE)&amp;VLOOKUP($D70&amp;"@8",'中間シート（個人）'!$F$6:$O$100,5,FALSE))</f>
      </c>
      <c r="AG70" s="18">
        <f>IF(ISERROR(VLOOKUP($D70&amp;"@8",'中間シート（個人）'!$F$6:$O$100,6,FALSE)&amp;VLOOKUP($D70&amp;"@8",'中間シート（個人）'!$F$6:$O$100,7,FALSE)&amp;"."&amp;VLOOKUP($D70&amp;"@8",'中間シート（個人）'!$F$6:$O$100,8,FALSE)),"",VLOOKUP($D70&amp;"@8",'中間シート（個人）'!$F$6:$O$100,6,FALSE)&amp;VLOOKUP($D70&amp;"@8",'中間シート（個人）'!$F$6:$O$100,7,FALSE)&amp;"."&amp;VLOOKUP($D70&amp;"@8",'中間シート（個人）'!$F$6:$O$100,8,FALSE))</f>
      </c>
      <c r="AH70" s="18">
        <f>IF(ISERROR(VLOOKUP($D70&amp;"@9",'中間シート（個人）'!$F$6:$O$100,4,FALSE)&amp;VLOOKUP($D70&amp;"@9",'中間シート（個人）'!$F$6:$O$100,5,FALSE)),"",VLOOKUP($D70&amp;"@9",'中間シート（個人）'!$F$6:$O$100,4,FALSE)&amp;VLOOKUP($D70&amp;"@9",'中間シート（個人）'!$F$6:$O$100,5,FALSE))</f>
      </c>
      <c r="AI70" s="18">
        <f>IF(ISERROR(VLOOKUP($D70&amp;"@9",'中間シート（個人）'!$F$6:$O$100,6,FALSE)&amp;VLOOKUP($D70&amp;"@9",'中間シート（個人）'!$F$6:$O$100,7,FALSE)&amp;"."&amp;VLOOKUP($D70&amp;"@9",'中間シート（個人）'!$F$6:$O$100,8,FALSE)),"",VLOOKUP($D70&amp;"@9",'中間シート（個人）'!$F$6:$O$100,6,FALSE)&amp;VLOOKUP($D70&amp;"@9",'中間シート（個人）'!$F$6:$O$100,7,FALSE)&amp;"."&amp;VLOOKUP($D70&amp;"@9",'中間シート（個人）'!$F$6:$O$100,8,FALSE))</f>
      </c>
      <c r="AJ70" s="18">
        <f>IF(ISERROR(VLOOKUP($D70&amp;"@10",'中間シート（個人）'!$F$6:$O$100,4,FALSE)&amp;VLOOKUP($D70&amp;"@10",'中間シート（個人）'!$F$6:$O$100,5,FALSE)),"",VLOOKUP($D70&amp;"@10",'中間シート（個人）'!$F$6:$O$100,4,FALSE)&amp;VLOOKUP($D70&amp;"@10",'中間シート（個人）'!$F$6:$O$100,5,FALSE))</f>
      </c>
      <c r="AK70" s="18">
        <f>IF(ISERROR(VLOOKUP($D70&amp;"@10",'中間シート（個人）'!$F$6:$O$100,6,FALSE)&amp;VLOOKUP($D70&amp;"@10",'中間シート（個人）'!$F$6:$O$100,7,FALSE)&amp;"."&amp;VLOOKUP($D70&amp;"@10",'中間シート（個人）'!$F$6:$O$100,8,FALSE)),"",VLOOKUP($D70&amp;"@10",'中間シート（個人）'!$F$6:$O$100,6,FALSE)&amp;VLOOKUP($D70&amp;"@10",'中間シート（個人）'!$F$6:$O$100,7,FALSE)&amp;"."&amp;VLOOKUP($D70&amp;"@10",'中間シート（個人）'!$F$6:$O$100,8,FALSE))</f>
      </c>
    </row>
    <row r="71" spans="3:37" ht="13.5">
      <c r="C71" s="18">
        <f>IF('中間シート（個人）'!D73="○","",VLOOKUP('個人種目'!F73,'コード一覧'!$A$2:$B$3,2,FALSE))</f>
      </c>
      <c r="D71" s="18">
        <f>IF('中間シート（個人）'!D73="○","",'中間シート（個人）'!C73)</f>
      </c>
      <c r="E71" s="18">
        <f>IF('中間シート（個人）'!D73="○","",ASC('個人種目'!D73&amp;" "&amp;'個人種目'!E73))</f>
      </c>
      <c r="F71" s="18">
        <f>IF('中間シート（個人）'!D73="○","",'個人種目'!G73&amp;IF(LEN('個人種目'!H73)=1,"0"&amp;'個人種目'!H73,'個人種目'!H73)&amp;IF(LEN('個人種目'!I73)=1,"0"&amp;'個人種目'!I73,'個人種目'!I73))</f>
      </c>
      <c r="G71" s="19">
        <f>IF('中間シート（個人）'!D73="○","",VLOOKUP('個人種目'!$J73,'コード一覧'!$C$3:$D$6,2,FALSE))</f>
      </c>
      <c r="H71" s="18">
        <f>IF('中間シート（個人）'!D73="○","",IF('個人種目'!$J73="一般",0,'個人種目'!$K73))</f>
      </c>
      <c r="I71" s="18">
        <f>IF('中間シート（個人）'!D73="○","",'中間シート（個人）'!H73)</f>
      </c>
      <c r="K71" s="18">
        <f>IF('中間シート（個人）'!D73="○","",'個人種目'!$L$1)</f>
      </c>
      <c r="L71" s="18">
        <f>IF('中間シート（個人）'!D73="○","",ASC('申込書_コナミ'!$S$9))</f>
      </c>
      <c r="M71" s="18">
        <f>IF('中間シート（個人）'!D73="○","",'申込書_コナミ'!$E$8)</f>
      </c>
      <c r="Q71" s="18">
        <f>IF('中間シート（個人）'!D73="○","",4)</f>
      </c>
      <c r="R71" s="18">
        <f>IF(ISERROR(VLOOKUP($D71&amp;"@1",'中間シート（個人）'!$F$6:$O$100,4,FALSE)&amp;VLOOKUP($D71&amp;"@1",'中間シート（個人）'!$F$6:$O$100,5,FALSE)),"",VLOOKUP($D71&amp;"@1",'中間シート（個人）'!$F$6:$O$100,4,FALSE)&amp;VLOOKUP($D71&amp;"@1",'中間シート（個人）'!$F$6:$O$100,5,FALSE))</f>
      </c>
      <c r="S71" s="18">
        <f>IF(ISERROR(VLOOKUP($D71&amp;"@1",'中間シート（個人）'!$F$6:$O$100,6,FALSE)&amp;VLOOKUP($D71&amp;"@1",'中間シート（個人）'!$F$6:$O$100,7,FALSE)&amp;"."&amp;VLOOKUP($D71&amp;"@1",'中間シート（個人）'!$F$6:$O$100,8,FALSE)),"",VLOOKUP($D71&amp;"@1",'中間シート（個人）'!$F$6:$O$100,6,FALSE)&amp;VLOOKUP($D71&amp;"@1",'中間シート（個人）'!$F$6:$O$100,7,FALSE)&amp;"."&amp;VLOOKUP($D71&amp;"@1",'中間シート（個人）'!$F$6:$O$100,8,FALSE))</f>
      </c>
      <c r="T71" s="18">
        <f>IF(ISERROR(VLOOKUP($D71&amp;"@2",'中間シート（個人）'!$F$6:$O$100,4,FALSE)&amp;VLOOKUP($D71&amp;"@2",'中間シート（個人）'!$F$6:$O$100,5,FALSE)),"",VLOOKUP($D71&amp;"@2",'中間シート（個人）'!$F$6:$O$100,4,FALSE)&amp;VLOOKUP($D71&amp;"@2",'中間シート（個人）'!$F$6:$O$100,5,FALSE))</f>
      </c>
      <c r="U71" s="18">
        <f>IF(ISERROR(VLOOKUP($D71&amp;"@2",'中間シート（個人）'!$F$6:$O$100,6,FALSE)&amp;VLOOKUP($D71&amp;"@2",'中間シート（個人）'!$F$6:$O$100,7,FALSE)&amp;"."&amp;VLOOKUP($D71&amp;"@2",'中間シート（個人）'!$F$6:$O$100,8,FALSE)),"",VLOOKUP($D71&amp;"@2",'中間シート（個人）'!$F$6:$O$100,6,FALSE)&amp;VLOOKUP($D71&amp;"@2",'中間シート（個人）'!$F$6:$O$100,7,FALSE)&amp;"."&amp;VLOOKUP($D71&amp;"@2",'中間シート（個人）'!$F$6:$O$100,8,FALSE))</f>
      </c>
      <c r="V71" s="18">
        <f>IF(ISERROR(VLOOKUP($D71&amp;"@3",'中間シート（個人）'!$F$6:$O$100,4,FALSE)&amp;VLOOKUP($D71&amp;"@3",'中間シート（個人）'!$F$6:$O$100,5,FALSE)),"",VLOOKUP($D71&amp;"@3",'中間シート（個人）'!$F$6:$O$100,4,FALSE)&amp;VLOOKUP($D71&amp;"@3",'中間シート（個人）'!$F$6:$O$100,5,FALSE))</f>
      </c>
      <c r="W71" s="18">
        <f>IF(ISERROR(VLOOKUP($D71&amp;"@3",'中間シート（個人）'!$F$6:$O$100,6,FALSE)&amp;VLOOKUP($D71&amp;"@3",'中間シート（個人）'!$F$6:$O$100,7,FALSE)&amp;"."&amp;VLOOKUP($D71&amp;"@3",'中間シート（個人）'!$F$6:$O$100,8,FALSE)),"",VLOOKUP($D71&amp;"@3",'中間シート（個人）'!$F$6:$O$100,6,FALSE)&amp;VLOOKUP($D71&amp;"@3",'中間シート（個人）'!$F$6:$O$100,7,FALSE)&amp;"."&amp;VLOOKUP($D71&amp;"@3",'中間シート（個人）'!$F$6:$O$100,8,FALSE))</f>
      </c>
      <c r="X71" s="18">
        <f>IF(ISERROR(VLOOKUP($D71&amp;"@4",'中間シート（個人）'!$F$6:$O$100,4,FALSE)&amp;VLOOKUP($D71&amp;"@4",'中間シート（個人）'!$F$6:$O$100,5,FALSE)),"",VLOOKUP($D71&amp;"@4",'中間シート（個人）'!$F$6:$O$100,4,FALSE)&amp;VLOOKUP($D71&amp;"@4",'中間シート（個人）'!$F$6:$O$100,5,FALSE))</f>
      </c>
      <c r="Y71" s="18">
        <f>IF(ISERROR(VLOOKUP($D71&amp;"@4",'中間シート（個人）'!$F$6:$O$100,6,FALSE)&amp;VLOOKUP($D71&amp;"@4",'中間シート（個人）'!$F$6:$O$100,7,FALSE)&amp;"."&amp;VLOOKUP($D71&amp;"@4",'中間シート（個人）'!$F$6:$O$100,8,FALSE)),"",VLOOKUP($D71&amp;"@4",'中間シート（個人）'!$F$6:$O$100,6,FALSE)&amp;VLOOKUP($D71&amp;"@4",'中間シート（個人）'!$F$6:$O$100,7,FALSE)&amp;"."&amp;VLOOKUP($D71&amp;"@4",'中間シート（個人）'!$F$6:$O$100,8,FALSE))</f>
      </c>
      <c r="Z71" s="18">
        <f>IF(ISERROR(VLOOKUP($D71&amp;"@5",'中間シート（個人）'!$F$6:$O$100,4,FALSE)&amp;VLOOKUP($D71&amp;"@5",'中間シート（個人）'!$F$6:$O$100,5,FALSE)),"",VLOOKUP($D71&amp;"@5",'中間シート（個人）'!$F$6:$O$100,4,FALSE)&amp;VLOOKUP($D71&amp;"@5",'中間シート（個人）'!$F$6:$O$100,5,FALSE))</f>
      </c>
      <c r="AA71" s="18">
        <f>IF(ISERROR(VLOOKUP($D71&amp;"@5",'中間シート（個人）'!$F$6:$O$100,6,FALSE)&amp;VLOOKUP($D71&amp;"@5",'中間シート（個人）'!$F$6:$O$100,7,FALSE)&amp;"."&amp;VLOOKUP($D71&amp;"@5",'中間シート（個人）'!$F$6:$O$100,8,FALSE)),"",VLOOKUP($D71&amp;"@5",'中間シート（個人）'!$F$6:$O$100,6,FALSE)&amp;VLOOKUP($D71&amp;"@5",'中間シート（個人）'!$F$6:$O$100,7,FALSE)&amp;"."&amp;VLOOKUP($D71&amp;"@5",'中間シート（個人）'!$F$6:$O$100,8,FALSE))</f>
      </c>
      <c r="AB71" s="18">
        <f>IF(ISERROR(VLOOKUP($D71&amp;"@6",'中間シート（個人）'!$F$6:$O$100,4,FALSE)&amp;VLOOKUP($D71&amp;"@6",'中間シート（個人）'!$F$6:$O$100,5,FALSE)),"",VLOOKUP($D71&amp;"@6",'中間シート（個人）'!$F$6:$O$100,4,FALSE)&amp;VLOOKUP($D71&amp;"@6",'中間シート（個人）'!$F$6:$O$100,5,FALSE))</f>
      </c>
      <c r="AC71" s="18">
        <f>IF(ISERROR(VLOOKUP($D71&amp;"@6",'中間シート（個人）'!$F$6:$O$100,6,FALSE)&amp;VLOOKUP($D71&amp;"@6",'中間シート（個人）'!$F$6:$O$100,7,FALSE)&amp;"."&amp;VLOOKUP($D71&amp;"@6",'中間シート（個人）'!$F$6:$O$100,8,FALSE)),"",VLOOKUP($D71&amp;"@6",'中間シート（個人）'!$F$6:$O$100,6,FALSE)&amp;VLOOKUP($D71&amp;"@6",'中間シート（個人）'!$F$6:$O$100,7,FALSE)&amp;"."&amp;VLOOKUP($D71&amp;"@6",'中間シート（個人）'!$F$6:$O$100,8,FALSE))</f>
      </c>
      <c r="AD71" s="18">
        <f>IF(ISERROR(VLOOKUP($D71&amp;"@7",'中間シート（個人）'!$F$6:$O$100,4,FALSE)&amp;VLOOKUP($D71&amp;"@7",'中間シート（個人）'!$F$6:$O$100,5,FALSE)),"",VLOOKUP($D71&amp;"@7",'中間シート（個人）'!$F$6:$O$100,4,FALSE)&amp;VLOOKUP($D71&amp;"@7",'中間シート（個人）'!$F$6:$O$100,5,FALSE))</f>
      </c>
      <c r="AE71" s="18">
        <f>IF(ISERROR(VLOOKUP($D71&amp;"@7",'中間シート（個人）'!$F$6:$O$100,6,FALSE)&amp;VLOOKUP($D71&amp;"@7",'中間シート（個人）'!$F$6:$O$100,7,FALSE)&amp;"."&amp;VLOOKUP($D71&amp;"@7",'中間シート（個人）'!$F$6:$O$100,8,FALSE)),"",VLOOKUP($D71&amp;"@7",'中間シート（個人）'!$F$6:$O$100,6,FALSE)&amp;VLOOKUP($D71&amp;"@7",'中間シート（個人）'!$F$6:$O$100,7,FALSE)&amp;"."&amp;VLOOKUP($D71&amp;"@7",'中間シート（個人）'!$F$6:$O$100,8,FALSE))</f>
      </c>
      <c r="AF71" s="18">
        <f>IF(ISERROR(VLOOKUP($D71&amp;"@8",'中間シート（個人）'!$F$6:$O$100,4,FALSE)&amp;VLOOKUP($D71&amp;"@8",'中間シート（個人）'!$F$6:$O$100,5,FALSE)),"",VLOOKUP($D71&amp;"@8",'中間シート（個人）'!$F$6:$O$100,4,FALSE)&amp;VLOOKUP($D71&amp;"@8",'中間シート（個人）'!$F$6:$O$100,5,FALSE))</f>
      </c>
      <c r="AG71" s="18">
        <f>IF(ISERROR(VLOOKUP($D71&amp;"@8",'中間シート（個人）'!$F$6:$O$100,6,FALSE)&amp;VLOOKUP($D71&amp;"@8",'中間シート（個人）'!$F$6:$O$100,7,FALSE)&amp;"."&amp;VLOOKUP($D71&amp;"@8",'中間シート（個人）'!$F$6:$O$100,8,FALSE)),"",VLOOKUP($D71&amp;"@8",'中間シート（個人）'!$F$6:$O$100,6,FALSE)&amp;VLOOKUP($D71&amp;"@8",'中間シート（個人）'!$F$6:$O$100,7,FALSE)&amp;"."&amp;VLOOKUP($D71&amp;"@8",'中間シート（個人）'!$F$6:$O$100,8,FALSE))</f>
      </c>
      <c r="AH71" s="18">
        <f>IF(ISERROR(VLOOKUP($D71&amp;"@9",'中間シート（個人）'!$F$6:$O$100,4,FALSE)&amp;VLOOKUP($D71&amp;"@9",'中間シート（個人）'!$F$6:$O$100,5,FALSE)),"",VLOOKUP($D71&amp;"@9",'中間シート（個人）'!$F$6:$O$100,4,FALSE)&amp;VLOOKUP($D71&amp;"@9",'中間シート（個人）'!$F$6:$O$100,5,FALSE))</f>
      </c>
      <c r="AI71" s="18">
        <f>IF(ISERROR(VLOOKUP($D71&amp;"@9",'中間シート（個人）'!$F$6:$O$100,6,FALSE)&amp;VLOOKUP($D71&amp;"@9",'中間シート（個人）'!$F$6:$O$100,7,FALSE)&amp;"."&amp;VLOOKUP($D71&amp;"@9",'中間シート（個人）'!$F$6:$O$100,8,FALSE)),"",VLOOKUP($D71&amp;"@9",'中間シート（個人）'!$F$6:$O$100,6,FALSE)&amp;VLOOKUP($D71&amp;"@9",'中間シート（個人）'!$F$6:$O$100,7,FALSE)&amp;"."&amp;VLOOKUP($D71&amp;"@9",'中間シート（個人）'!$F$6:$O$100,8,FALSE))</f>
      </c>
      <c r="AJ71" s="18">
        <f>IF(ISERROR(VLOOKUP($D71&amp;"@10",'中間シート（個人）'!$F$6:$O$100,4,FALSE)&amp;VLOOKUP($D71&amp;"@10",'中間シート（個人）'!$F$6:$O$100,5,FALSE)),"",VLOOKUP($D71&amp;"@10",'中間シート（個人）'!$F$6:$O$100,4,FALSE)&amp;VLOOKUP($D71&amp;"@10",'中間シート（個人）'!$F$6:$O$100,5,FALSE))</f>
      </c>
      <c r="AK71" s="18">
        <f>IF(ISERROR(VLOOKUP($D71&amp;"@10",'中間シート（個人）'!$F$6:$O$100,6,FALSE)&amp;VLOOKUP($D71&amp;"@10",'中間シート（個人）'!$F$6:$O$100,7,FALSE)&amp;"."&amp;VLOOKUP($D71&amp;"@10",'中間シート（個人）'!$F$6:$O$100,8,FALSE)),"",VLOOKUP($D71&amp;"@10",'中間シート（個人）'!$F$6:$O$100,6,FALSE)&amp;VLOOKUP($D71&amp;"@10",'中間シート（個人）'!$F$6:$O$100,7,FALSE)&amp;"."&amp;VLOOKUP($D71&amp;"@10",'中間シート（個人）'!$F$6:$O$100,8,FALSE))</f>
      </c>
    </row>
    <row r="72" spans="3:37" ht="13.5">
      <c r="C72" s="18">
        <f>IF('中間シート（個人）'!D74="○","",VLOOKUP('個人種目'!F74,'コード一覧'!$A$2:$B$3,2,FALSE))</f>
      </c>
      <c r="D72" s="18">
        <f>IF('中間シート（個人）'!D74="○","",'中間シート（個人）'!C74)</f>
      </c>
      <c r="E72" s="18">
        <f>IF('中間シート（個人）'!D74="○","",ASC('個人種目'!D74&amp;" "&amp;'個人種目'!E74))</f>
      </c>
      <c r="F72" s="18">
        <f>IF('中間シート（個人）'!D74="○","",'個人種目'!G74&amp;IF(LEN('個人種目'!H74)=1,"0"&amp;'個人種目'!H74,'個人種目'!H74)&amp;IF(LEN('個人種目'!I74)=1,"0"&amp;'個人種目'!I74,'個人種目'!I74))</f>
      </c>
      <c r="G72" s="19">
        <f>IF('中間シート（個人）'!D74="○","",VLOOKUP('個人種目'!$J74,'コード一覧'!$C$3:$D$6,2,FALSE))</f>
      </c>
      <c r="H72" s="18">
        <f>IF('中間シート（個人）'!D74="○","",IF('個人種目'!$J74="一般",0,'個人種目'!$K74))</f>
      </c>
      <c r="I72" s="18">
        <f>IF('中間シート（個人）'!D74="○","",'中間シート（個人）'!H74)</f>
      </c>
      <c r="K72" s="18">
        <f>IF('中間シート（個人）'!D74="○","",'個人種目'!$L$1)</f>
      </c>
      <c r="L72" s="18">
        <f>IF('中間シート（個人）'!D74="○","",ASC('申込書_コナミ'!$S$9))</f>
      </c>
      <c r="M72" s="18">
        <f>IF('中間シート（個人）'!D74="○","",'申込書_コナミ'!$E$8)</f>
      </c>
      <c r="Q72" s="18">
        <f>IF('中間シート（個人）'!D74="○","",4)</f>
      </c>
      <c r="R72" s="18">
        <f>IF(ISERROR(VLOOKUP($D72&amp;"@1",'中間シート（個人）'!$F$6:$O$100,4,FALSE)&amp;VLOOKUP($D72&amp;"@1",'中間シート（個人）'!$F$6:$O$100,5,FALSE)),"",VLOOKUP($D72&amp;"@1",'中間シート（個人）'!$F$6:$O$100,4,FALSE)&amp;VLOOKUP($D72&amp;"@1",'中間シート（個人）'!$F$6:$O$100,5,FALSE))</f>
      </c>
      <c r="S72" s="18">
        <f>IF(ISERROR(VLOOKUP($D72&amp;"@1",'中間シート（個人）'!$F$6:$O$100,6,FALSE)&amp;VLOOKUP($D72&amp;"@1",'中間シート（個人）'!$F$6:$O$100,7,FALSE)&amp;"."&amp;VLOOKUP($D72&amp;"@1",'中間シート（個人）'!$F$6:$O$100,8,FALSE)),"",VLOOKUP($D72&amp;"@1",'中間シート（個人）'!$F$6:$O$100,6,FALSE)&amp;VLOOKUP($D72&amp;"@1",'中間シート（個人）'!$F$6:$O$100,7,FALSE)&amp;"."&amp;VLOOKUP($D72&amp;"@1",'中間シート（個人）'!$F$6:$O$100,8,FALSE))</f>
      </c>
      <c r="T72" s="18">
        <f>IF(ISERROR(VLOOKUP($D72&amp;"@2",'中間シート（個人）'!$F$6:$O$100,4,FALSE)&amp;VLOOKUP($D72&amp;"@2",'中間シート（個人）'!$F$6:$O$100,5,FALSE)),"",VLOOKUP($D72&amp;"@2",'中間シート（個人）'!$F$6:$O$100,4,FALSE)&amp;VLOOKUP($D72&amp;"@2",'中間シート（個人）'!$F$6:$O$100,5,FALSE))</f>
      </c>
      <c r="U72" s="18">
        <f>IF(ISERROR(VLOOKUP($D72&amp;"@2",'中間シート（個人）'!$F$6:$O$100,6,FALSE)&amp;VLOOKUP($D72&amp;"@2",'中間シート（個人）'!$F$6:$O$100,7,FALSE)&amp;"."&amp;VLOOKUP($D72&amp;"@2",'中間シート（個人）'!$F$6:$O$100,8,FALSE)),"",VLOOKUP($D72&amp;"@2",'中間シート（個人）'!$F$6:$O$100,6,FALSE)&amp;VLOOKUP($D72&amp;"@2",'中間シート（個人）'!$F$6:$O$100,7,FALSE)&amp;"."&amp;VLOOKUP($D72&amp;"@2",'中間シート（個人）'!$F$6:$O$100,8,FALSE))</f>
      </c>
      <c r="V72" s="18">
        <f>IF(ISERROR(VLOOKUP($D72&amp;"@3",'中間シート（個人）'!$F$6:$O$100,4,FALSE)&amp;VLOOKUP($D72&amp;"@3",'中間シート（個人）'!$F$6:$O$100,5,FALSE)),"",VLOOKUP($D72&amp;"@3",'中間シート（個人）'!$F$6:$O$100,4,FALSE)&amp;VLOOKUP($D72&amp;"@3",'中間シート（個人）'!$F$6:$O$100,5,FALSE))</f>
      </c>
      <c r="W72" s="18">
        <f>IF(ISERROR(VLOOKUP($D72&amp;"@3",'中間シート（個人）'!$F$6:$O$100,6,FALSE)&amp;VLOOKUP($D72&amp;"@3",'中間シート（個人）'!$F$6:$O$100,7,FALSE)&amp;"."&amp;VLOOKUP($D72&amp;"@3",'中間シート（個人）'!$F$6:$O$100,8,FALSE)),"",VLOOKUP($D72&amp;"@3",'中間シート（個人）'!$F$6:$O$100,6,FALSE)&amp;VLOOKUP($D72&amp;"@3",'中間シート（個人）'!$F$6:$O$100,7,FALSE)&amp;"."&amp;VLOOKUP($D72&amp;"@3",'中間シート（個人）'!$F$6:$O$100,8,FALSE))</f>
      </c>
      <c r="X72" s="18">
        <f>IF(ISERROR(VLOOKUP($D72&amp;"@4",'中間シート（個人）'!$F$6:$O$100,4,FALSE)&amp;VLOOKUP($D72&amp;"@4",'中間シート（個人）'!$F$6:$O$100,5,FALSE)),"",VLOOKUP($D72&amp;"@4",'中間シート（個人）'!$F$6:$O$100,4,FALSE)&amp;VLOOKUP($D72&amp;"@4",'中間シート（個人）'!$F$6:$O$100,5,FALSE))</f>
      </c>
      <c r="Y72" s="18">
        <f>IF(ISERROR(VLOOKUP($D72&amp;"@4",'中間シート（個人）'!$F$6:$O$100,6,FALSE)&amp;VLOOKUP($D72&amp;"@4",'中間シート（個人）'!$F$6:$O$100,7,FALSE)&amp;"."&amp;VLOOKUP($D72&amp;"@4",'中間シート（個人）'!$F$6:$O$100,8,FALSE)),"",VLOOKUP($D72&amp;"@4",'中間シート（個人）'!$F$6:$O$100,6,FALSE)&amp;VLOOKUP($D72&amp;"@4",'中間シート（個人）'!$F$6:$O$100,7,FALSE)&amp;"."&amp;VLOOKUP($D72&amp;"@4",'中間シート（個人）'!$F$6:$O$100,8,FALSE))</f>
      </c>
      <c r="Z72" s="18">
        <f>IF(ISERROR(VLOOKUP($D72&amp;"@5",'中間シート（個人）'!$F$6:$O$100,4,FALSE)&amp;VLOOKUP($D72&amp;"@5",'中間シート（個人）'!$F$6:$O$100,5,FALSE)),"",VLOOKUP($D72&amp;"@5",'中間シート（個人）'!$F$6:$O$100,4,FALSE)&amp;VLOOKUP($D72&amp;"@5",'中間シート（個人）'!$F$6:$O$100,5,FALSE))</f>
      </c>
      <c r="AA72" s="18">
        <f>IF(ISERROR(VLOOKUP($D72&amp;"@5",'中間シート（個人）'!$F$6:$O$100,6,FALSE)&amp;VLOOKUP($D72&amp;"@5",'中間シート（個人）'!$F$6:$O$100,7,FALSE)&amp;"."&amp;VLOOKUP($D72&amp;"@5",'中間シート（個人）'!$F$6:$O$100,8,FALSE)),"",VLOOKUP($D72&amp;"@5",'中間シート（個人）'!$F$6:$O$100,6,FALSE)&amp;VLOOKUP($D72&amp;"@5",'中間シート（個人）'!$F$6:$O$100,7,FALSE)&amp;"."&amp;VLOOKUP($D72&amp;"@5",'中間シート（個人）'!$F$6:$O$100,8,FALSE))</f>
      </c>
      <c r="AB72" s="18">
        <f>IF(ISERROR(VLOOKUP($D72&amp;"@6",'中間シート（個人）'!$F$6:$O$100,4,FALSE)&amp;VLOOKUP($D72&amp;"@6",'中間シート（個人）'!$F$6:$O$100,5,FALSE)),"",VLOOKUP($D72&amp;"@6",'中間シート（個人）'!$F$6:$O$100,4,FALSE)&amp;VLOOKUP($D72&amp;"@6",'中間シート（個人）'!$F$6:$O$100,5,FALSE))</f>
      </c>
      <c r="AC72" s="18">
        <f>IF(ISERROR(VLOOKUP($D72&amp;"@6",'中間シート（個人）'!$F$6:$O$100,6,FALSE)&amp;VLOOKUP($D72&amp;"@6",'中間シート（個人）'!$F$6:$O$100,7,FALSE)&amp;"."&amp;VLOOKUP($D72&amp;"@6",'中間シート（個人）'!$F$6:$O$100,8,FALSE)),"",VLOOKUP($D72&amp;"@6",'中間シート（個人）'!$F$6:$O$100,6,FALSE)&amp;VLOOKUP($D72&amp;"@6",'中間シート（個人）'!$F$6:$O$100,7,FALSE)&amp;"."&amp;VLOOKUP($D72&amp;"@6",'中間シート（個人）'!$F$6:$O$100,8,FALSE))</f>
      </c>
      <c r="AD72" s="18">
        <f>IF(ISERROR(VLOOKUP($D72&amp;"@7",'中間シート（個人）'!$F$6:$O$100,4,FALSE)&amp;VLOOKUP($D72&amp;"@7",'中間シート（個人）'!$F$6:$O$100,5,FALSE)),"",VLOOKUP($D72&amp;"@7",'中間シート（個人）'!$F$6:$O$100,4,FALSE)&amp;VLOOKUP($D72&amp;"@7",'中間シート（個人）'!$F$6:$O$100,5,FALSE))</f>
      </c>
      <c r="AE72" s="18">
        <f>IF(ISERROR(VLOOKUP($D72&amp;"@7",'中間シート（個人）'!$F$6:$O$100,6,FALSE)&amp;VLOOKUP($D72&amp;"@7",'中間シート（個人）'!$F$6:$O$100,7,FALSE)&amp;"."&amp;VLOOKUP($D72&amp;"@7",'中間シート（個人）'!$F$6:$O$100,8,FALSE)),"",VLOOKUP($D72&amp;"@7",'中間シート（個人）'!$F$6:$O$100,6,FALSE)&amp;VLOOKUP($D72&amp;"@7",'中間シート（個人）'!$F$6:$O$100,7,FALSE)&amp;"."&amp;VLOOKUP($D72&amp;"@7",'中間シート（個人）'!$F$6:$O$100,8,FALSE))</f>
      </c>
      <c r="AF72" s="18">
        <f>IF(ISERROR(VLOOKUP($D72&amp;"@8",'中間シート（個人）'!$F$6:$O$100,4,FALSE)&amp;VLOOKUP($D72&amp;"@8",'中間シート（個人）'!$F$6:$O$100,5,FALSE)),"",VLOOKUP($D72&amp;"@8",'中間シート（個人）'!$F$6:$O$100,4,FALSE)&amp;VLOOKUP($D72&amp;"@8",'中間シート（個人）'!$F$6:$O$100,5,FALSE))</f>
      </c>
      <c r="AG72" s="18">
        <f>IF(ISERROR(VLOOKUP($D72&amp;"@8",'中間シート（個人）'!$F$6:$O$100,6,FALSE)&amp;VLOOKUP($D72&amp;"@8",'中間シート（個人）'!$F$6:$O$100,7,FALSE)&amp;"."&amp;VLOOKUP($D72&amp;"@8",'中間シート（個人）'!$F$6:$O$100,8,FALSE)),"",VLOOKUP($D72&amp;"@8",'中間シート（個人）'!$F$6:$O$100,6,FALSE)&amp;VLOOKUP($D72&amp;"@8",'中間シート（個人）'!$F$6:$O$100,7,FALSE)&amp;"."&amp;VLOOKUP($D72&amp;"@8",'中間シート（個人）'!$F$6:$O$100,8,FALSE))</f>
      </c>
      <c r="AH72" s="18">
        <f>IF(ISERROR(VLOOKUP($D72&amp;"@9",'中間シート（個人）'!$F$6:$O$100,4,FALSE)&amp;VLOOKUP($D72&amp;"@9",'中間シート（個人）'!$F$6:$O$100,5,FALSE)),"",VLOOKUP($D72&amp;"@9",'中間シート（個人）'!$F$6:$O$100,4,FALSE)&amp;VLOOKUP($D72&amp;"@9",'中間シート（個人）'!$F$6:$O$100,5,FALSE))</f>
      </c>
      <c r="AI72" s="18">
        <f>IF(ISERROR(VLOOKUP($D72&amp;"@9",'中間シート（個人）'!$F$6:$O$100,6,FALSE)&amp;VLOOKUP($D72&amp;"@9",'中間シート（個人）'!$F$6:$O$100,7,FALSE)&amp;"."&amp;VLOOKUP($D72&amp;"@9",'中間シート（個人）'!$F$6:$O$100,8,FALSE)),"",VLOOKUP($D72&amp;"@9",'中間シート（個人）'!$F$6:$O$100,6,FALSE)&amp;VLOOKUP($D72&amp;"@9",'中間シート（個人）'!$F$6:$O$100,7,FALSE)&amp;"."&amp;VLOOKUP($D72&amp;"@9",'中間シート（個人）'!$F$6:$O$100,8,FALSE))</f>
      </c>
      <c r="AJ72" s="18">
        <f>IF(ISERROR(VLOOKUP($D72&amp;"@10",'中間シート（個人）'!$F$6:$O$100,4,FALSE)&amp;VLOOKUP($D72&amp;"@10",'中間シート（個人）'!$F$6:$O$100,5,FALSE)),"",VLOOKUP($D72&amp;"@10",'中間シート（個人）'!$F$6:$O$100,4,FALSE)&amp;VLOOKUP($D72&amp;"@10",'中間シート（個人）'!$F$6:$O$100,5,FALSE))</f>
      </c>
      <c r="AK72" s="18">
        <f>IF(ISERROR(VLOOKUP($D72&amp;"@10",'中間シート（個人）'!$F$6:$O$100,6,FALSE)&amp;VLOOKUP($D72&amp;"@10",'中間シート（個人）'!$F$6:$O$100,7,FALSE)&amp;"."&amp;VLOOKUP($D72&amp;"@10",'中間シート（個人）'!$F$6:$O$100,8,FALSE)),"",VLOOKUP($D72&amp;"@10",'中間シート（個人）'!$F$6:$O$100,6,FALSE)&amp;VLOOKUP($D72&amp;"@10",'中間シート（個人）'!$F$6:$O$100,7,FALSE)&amp;"."&amp;VLOOKUP($D72&amp;"@10",'中間シート（個人）'!$F$6:$O$100,8,FALSE))</f>
      </c>
    </row>
    <row r="73" spans="3:37" ht="13.5">
      <c r="C73" s="18">
        <f>IF('中間シート（個人）'!D75="○","",VLOOKUP('個人種目'!F75,'コード一覧'!$A$2:$B$3,2,FALSE))</f>
      </c>
      <c r="D73" s="18">
        <f>IF('中間シート（個人）'!D75="○","",'中間シート（個人）'!C75)</f>
      </c>
      <c r="E73" s="18">
        <f>IF('中間シート（個人）'!D75="○","",ASC('個人種目'!D75&amp;" "&amp;'個人種目'!E75))</f>
      </c>
      <c r="F73" s="18">
        <f>IF('中間シート（個人）'!D75="○","",'個人種目'!G75&amp;IF(LEN('個人種目'!H75)=1,"0"&amp;'個人種目'!H75,'個人種目'!H75)&amp;IF(LEN('個人種目'!I75)=1,"0"&amp;'個人種目'!I75,'個人種目'!I75))</f>
      </c>
      <c r="G73" s="19">
        <f>IF('中間シート（個人）'!D75="○","",VLOOKUP('個人種目'!$J75,'コード一覧'!$C$3:$D$6,2,FALSE))</f>
      </c>
      <c r="H73" s="18">
        <f>IF('中間シート（個人）'!D75="○","",IF('個人種目'!$J75="一般",0,'個人種目'!$K75))</f>
      </c>
      <c r="I73" s="18">
        <f>IF('中間シート（個人）'!D75="○","",'中間シート（個人）'!H75)</f>
      </c>
      <c r="K73" s="18">
        <f>IF('中間シート（個人）'!D75="○","",'個人種目'!$L$1)</f>
      </c>
      <c r="L73" s="18">
        <f>IF('中間シート（個人）'!D75="○","",ASC('申込書_コナミ'!$S$9))</f>
      </c>
      <c r="M73" s="18">
        <f>IF('中間シート（個人）'!D75="○","",'申込書_コナミ'!$E$8)</f>
      </c>
      <c r="Q73" s="18">
        <f>IF('中間シート（個人）'!D75="○","",4)</f>
      </c>
      <c r="R73" s="18">
        <f>IF(ISERROR(VLOOKUP($D73&amp;"@1",'中間シート（個人）'!$F$6:$O$100,4,FALSE)&amp;VLOOKUP($D73&amp;"@1",'中間シート（個人）'!$F$6:$O$100,5,FALSE)),"",VLOOKUP($D73&amp;"@1",'中間シート（個人）'!$F$6:$O$100,4,FALSE)&amp;VLOOKUP($D73&amp;"@1",'中間シート（個人）'!$F$6:$O$100,5,FALSE))</f>
      </c>
      <c r="S73" s="18">
        <f>IF(ISERROR(VLOOKUP($D73&amp;"@1",'中間シート（個人）'!$F$6:$O$100,6,FALSE)&amp;VLOOKUP($D73&amp;"@1",'中間シート（個人）'!$F$6:$O$100,7,FALSE)&amp;"."&amp;VLOOKUP($D73&amp;"@1",'中間シート（個人）'!$F$6:$O$100,8,FALSE)),"",VLOOKUP($D73&amp;"@1",'中間シート（個人）'!$F$6:$O$100,6,FALSE)&amp;VLOOKUP($D73&amp;"@1",'中間シート（個人）'!$F$6:$O$100,7,FALSE)&amp;"."&amp;VLOOKUP($D73&amp;"@1",'中間シート（個人）'!$F$6:$O$100,8,FALSE))</f>
      </c>
      <c r="T73" s="18">
        <f>IF(ISERROR(VLOOKUP($D73&amp;"@2",'中間シート（個人）'!$F$6:$O$100,4,FALSE)&amp;VLOOKUP($D73&amp;"@2",'中間シート（個人）'!$F$6:$O$100,5,FALSE)),"",VLOOKUP($D73&amp;"@2",'中間シート（個人）'!$F$6:$O$100,4,FALSE)&amp;VLOOKUP($D73&amp;"@2",'中間シート（個人）'!$F$6:$O$100,5,FALSE))</f>
      </c>
      <c r="U73" s="18">
        <f>IF(ISERROR(VLOOKUP($D73&amp;"@2",'中間シート（個人）'!$F$6:$O$100,6,FALSE)&amp;VLOOKUP($D73&amp;"@2",'中間シート（個人）'!$F$6:$O$100,7,FALSE)&amp;"."&amp;VLOOKUP($D73&amp;"@2",'中間シート（個人）'!$F$6:$O$100,8,FALSE)),"",VLOOKUP($D73&amp;"@2",'中間シート（個人）'!$F$6:$O$100,6,FALSE)&amp;VLOOKUP($D73&amp;"@2",'中間シート（個人）'!$F$6:$O$100,7,FALSE)&amp;"."&amp;VLOOKUP($D73&amp;"@2",'中間シート（個人）'!$F$6:$O$100,8,FALSE))</f>
      </c>
      <c r="V73" s="18">
        <f>IF(ISERROR(VLOOKUP($D73&amp;"@3",'中間シート（個人）'!$F$6:$O$100,4,FALSE)&amp;VLOOKUP($D73&amp;"@3",'中間シート（個人）'!$F$6:$O$100,5,FALSE)),"",VLOOKUP($D73&amp;"@3",'中間シート（個人）'!$F$6:$O$100,4,FALSE)&amp;VLOOKUP($D73&amp;"@3",'中間シート（個人）'!$F$6:$O$100,5,FALSE))</f>
      </c>
      <c r="W73" s="18">
        <f>IF(ISERROR(VLOOKUP($D73&amp;"@3",'中間シート（個人）'!$F$6:$O$100,6,FALSE)&amp;VLOOKUP($D73&amp;"@3",'中間シート（個人）'!$F$6:$O$100,7,FALSE)&amp;"."&amp;VLOOKUP($D73&amp;"@3",'中間シート（個人）'!$F$6:$O$100,8,FALSE)),"",VLOOKUP($D73&amp;"@3",'中間シート（個人）'!$F$6:$O$100,6,FALSE)&amp;VLOOKUP($D73&amp;"@3",'中間シート（個人）'!$F$6:$O$100,7,FALSE)&amp;"."&amp;VLOOKUP($D73&amp;"@3",'中間シート（個人）'!$F$6:$O$100,8,FALSE))</f>
      </c>
      <c r="X73" s="18">
        <f>IF(ISERROR(VLOOKUP($D73&amp;"@4",'中間シート（個人）'!$F$6:$O$100,4,FALSE)&amp;VLOOKUP($D73&amp;"@4",'中間シート（個人）'!$F$6:$O$100,5,FALSE)),"",VLOOKUP($D73&amp;"@4",'中間シート（個人）'!$F$6:$O$100,4,FALSE)&amp;VLOOKUP($D73&amp;"@4",'中間シート（個人）'!$F$6:$O$100,5,FALSE))</f>
      </c>
      <c r="Y73" s="18">
        <f>IF(ISERROR(VLOOKUP($D73&amp;"@4",'中間シート（個人）'!$F$6:$O$100,6,FALSE)&amp;VLOOKUP($D73&amp;"@4",'中間シート（個人）'!$F$6:$O$100,7,FALSE)&amp;"."&amp;VLOOKUP($D73&amp;"@4",'中間シート（個人）'!$F$6:$O$100,8,FALSE)),"",VLOOKUP($D73&amp;"@4",'中間シート（個人）'!$F$6:$O$100,6,FALSE)&amp;VLOOKUP($D73&amp;"@4",'中間シート（個人）'!$F$6:$O$100,7,FALSE)&amp;"."&amp;VLOOKUP($D73&amp;"@4",'中間シート（個人）'!$F$6:$O$100,8,FALSE))</f>
      </c>
      <c r="Z73" s="18">
        <f>IF(ISERROR(VLOOKUP($D73&amp;"@5",'中間シート（個人）'!$F$6:$O$100,4,FALSE)&amp;VLOOKUP($D73&amp;"@5",'中間シート（個人）'!$F$6:$O$100,5,FALSE)),"",VLOOKUP($D73&amp;"@5",'中間シート（個人）'!$F$6:$O$100,4,FALSE)&amp;VLOOKUP($D73&amp;"@5",'中間シート（個人）'!$F$6:$O$100,5,FALSE))</f>
      </c>
      <c r="AA73" s="18">
        <f>IF(ISERROR(VLOOKUP($D73&amp;"@5",'中間シート（個人）'!$F$6:$O$100,6,FALSE)&amp;VLOOKUP($D73&amp;"@5",'中間シート（個人）'!$F$6:$O$100,7,FALSE)&amp;"."&amp;VLOOKUP($D73&amp;"@5",'中間シート（個人）'!$F$6:$O$100,8,FALSE)),"",VLOOKUP($D73&amp;"@5",'中間シート（個人）'!$F$6:$O$100,6,FALSE)&amp;VLOOKUP($D73&amp;"@5",'中間シート（個人）'!$F$6:$O$100,7,FALSE)&amp;"."&amp;VLOOKUP($D73&amp;"@5",'中間シート（個人）'!$F$6:$O$100,8,FALSE))</f>
      </c>
      <c r="AB73" s="18">
        <f>IF(ISERROR(VLOOKUP($D73&amp;"@6",'中間シート（個人）'!$F$6:$O$100,4,FALSE)&amp;VLOOKUP($D73&amp;"@6",'中間シート（個人）'!$F$6:$O$100,5,FALSE)),"",VLOOKUP($D73&amp;"@6",'中間シート（個人）'!$F$6:$O$100,4,FALSE)&amp;VLOOKUP($D73&amp;"@6",'中間シート（個人）'!$F$6:$O$100,5,FALSE))</f>
      </c>
      <c r="AC73" s="18">
        <f>IF(ISERROR(VLOOKUP($D73&amp;"@6",'中間シート（個人）'!$F$6:$O$100,6,FALSE)&amp;VLOOKUP($D73&amp;"@6",'中間シート（個人）'!$F$6:$O$100,7,FALSE)&amp;"."&amp;VLOOKUP($D73&amp;"@6",'中間シート（個人）'!$F$6:$O$100,8,FALSE)),"",VLOOKUP($D73&amp;"@6",'中間シート（個人）'!$F$6:$O$100,6,FALSE)&amp;VLOOKUP($D73&amp;"@6",'中間シート（個人）'!$F$6:$O$100,7,FALSE)&amp;"."&amp;VLOOKUP($D73&amp;"@6",'中間シート（個人）'!$F$6:$O$100,8,FALSE))</f>
      </c>
      <c r="AD73" s="18">
        <f>IF(ISERROR(VLOOKUP($D73&amp;"@7",'中間シート（個人）'!$F$6:$O$100,4,FALSE)&amp;VLOOKUP($D73&amp;"@7",'中間シート（個人）'!$F$6:$O$100,5,FALSE)),"",VLOOKUP($D73&amp;"@7",'中間シート（個人）'!$F$6:$O$100,4,FALSE)&amp;VLOOKUP($D73&amp;"@7",'中間シート（個人）'!$F$6:$O$100,5,FALSE))</f>
      </c>
      <c r="AE73" s="18">
        <f>IF(ISERROR(VLOOKUP($D73&amp;"@7",'中間シート（個人）'!$F$6:$O$100,6,FALSE)&amp;VLOOKUP($D73&amp;"@7",'中間シート（個人）'!$F$6:$O$100,7,FALSE)&amp;"."&amp;VLOOKUP($D73&amp;"@7",'中間シート（個人）'!$F$6:$O$100,8,FALSE)),"",VLOOKUP($D73&amp;"@7",'中間シート（個人）'!$F$6:$O$100,6,FALSE)&amp;VLOOKUP($D73&amp;"@7",'中間シート（個人）'!$F$6:$O$100,7,FALSE)&amp;"."&amp;VLOOKUP($D73&amp;"@7",'中間シート（個人）'!$F$6:$O$100,8,FALSE))</f>
      </c>
      <c r="AF73" s="18">
        <f>IF(ISERROR(VLOOKUP($D73&amp;"@8",'中間シート（個人）'!$F$6:$O$100,4,FALSE)&amp;VLOOKUP($D73&amp;"@8",'中間シート（個人）'!$F$6:$O$100,5,FALSE)),"",VLOOKUP($D73&amp;"@8",'中間シート（個人）'!$F$6:$O$100,4,FALSE)&amp;VLOOKUP($D73&amp;"@8",'中間シート（個人）'!$F$6:$O$100,5,FALSE))</f>
      </c>
      <c r="AG73" s="18">
        <f>IF(ISERROR(VLOOKUP($D73&amp;"@8",'中間シート（個人）'!$F$6:$O$100,6,FALSE)&amp;VLOOKUP($D73&amp;"@8",'中間シート（個人）'!$F$6:$O$100,7,FALSE)&amp;"."&amp;VLOOKUP($D73&amp;"@8",'中間シート（個人）'!$F$6:$O$100,8,FALSE)),"",VLOOKUP($D73&amp;"@8",'中間シート（個人）'!$F$6:$O$100,6,FALSE)&amp;VLOOKUP($D73&amp;"@8",'中間シート（個人）'!$F$6:$O$100,7,FALSE)&amp;"."&amp;VLOOKUP($D73&amp;"@8",'中間シート（個人）'!$F$6:$O$100,8,FALSE))</f>
      </c>
      <c r="AH73" s="18">
        <f>IF(ISERROR(VLOOKUP($D73&amp;"@9",'中間シート（個人）'!$F$6:$O$100,4,FALSE)&amp;VLOOKUP($D73&amp;"@9",'中間シート（個人）'!$F$6:$O$100,5,FALSE)),"",VLOOKUP($D73&amp;"@9",'中間シート（個人）'!$F$6:$O$100,4,FALSE)&amp;VLOOKUP($D73&amp;"@9",'中間シート（個人）'!$F$6:$O$100,5,FALSE))</f>
      </c>
      <c r="AI73" s="18">
        <f>IF(ISERROR(VLOOKUP($D73&amp;"@9",'中間シート（個人）'!$F$6:$O$100,6,FALSE)&amp;VLOOKUP($D73&amp;"@9",'中間シート（個人）'!$F$6:$O$100,7,FALSE)&amp;"."&amp;VLOOKUP($D73&amp;"@9",'中間シート（個人）'!$F$6:$O$100,8,FALSE)),"",VLOOKUP($D73&amp;"@9",'中間シート（個人）'!$F$6:$O$100,6,FALSE)&amp;VLOOKUP($D73&amp;"@9",'中間シート（個人）'!$F$6:$O$100,7,FALSE)&amp;"."&amp;VLOOKUP($D73&amp;"@9",'中間シート（個人）'!$F$6:$O$100,8,FALSE))</f>
      </c>
      <c r="AJ73" s="18">
        <f>IF(ISERROR(VLOOKUP($D73&amp;"@10",'中間シート（個人）'!$F$6:$O$100,4,FALSE)&amp;VLOOKUP($D73&amp;"@10",'中間シート（個人）'!$F$6:$O$100,5,FALSE)),"",VLOOKUP($D73&amp;"@10",'中間シート（個人）'!$F$6:$O$100,4,FALSE)&amp;VLOOKUP($D73&amp;"@10",'中間シート（個人）'!$F$6:$O$100,5,FALSE))</f>
      </c>
      <c r="AK73" s="18">
        <f>IF(ISERROR(VLOOKUP($D73&amp;"@10",'中間シート（個人）'!$F$6:$O$100,6,FALSE)&amp;VLOOKUP($D73&amp;"@10",'中間シート（個人）'!$F$6:$O$100,7,FALSE)&amp;"."&amp;VLOOKUP($D73&amp;"@10",'中間シート（個人）'!$F$6:$O$100,8,FALSE)),"",VLOOKUP($D73&amp;"@10",'中間シート（個人）'!$F$6:$O$100,6,FALSE)&amp;VLOOKUP($D73&amp;"@10",'中間シート（個人）'!$F$6:$O$100,7,FALSE)&amp;"."&amp;VLOOKUP($D73&amp;"@10",'中間シート（個人）'!$F$6:$O$100,8,FALSE))</f>
      </c>
    </row>
    <row r="74" spans="3:37" ht="13.5">
      <c r="C74" s="18">
        <f>IF('中間シート（個人）'!D76="○","",VLOOKUP('個人種目'!F76,'コード一覧'!$A$2:$B$3,2,FALSE))</f>
      </c>
      <c r="D74" s="18">
        <f>IF('中間シート（個人）'!D76="○","",'中間シート（個人）'!C76)</f>
      </c>
      <c r="E74" s="18">
        <f>IF('中間シート（個人）'!D76="○","",ASC('個人種目'!D76&amp;" "&amp;'個人種目'!E76))</f>
      </c>
      <c r="F74" s="18">
        <f>IF('中間シート（個人）'!D76="○","",'個人種目'!G76&amp;IF(LEN('個人種目'!H76)=1,"0"&amp;'個人種目'!H76,'個人種目'!H76)&amp;IF(LEN('個人種目'!I76)=1,"0"&amp;'個人種目'!I76,'個人種目'!I76))</f>
      </c>
      <c r="G74" s="19">
        <f>IF('中間シート（個人）'!D76="○","",VLOOKUP('個人種目'!$J76,'コード一覧'!$C$3:$D$6,2,FALSE))</f>
      </c>
      <c r="H74" s="18">
        <f>IF('中間シート（個人）'!D76="○","",IF('個人種目'!$J76="一般",0,'個人種目'!$K76))</f>
      </c>
      <c r="I74" s="18">
        <f>IF('中間シート（個人）'!D76="○","",'中間シート（個人）'!H76)</f>
      </c>
      <c r="K74" s="18">
        <f>IF('中間シート（個人）'!D76="○","",'個人種目'!$L$1)</f>
      </c>
      <c r="L74" s="18">
        <f>IF('中間シート（個人）'!D76="○","",ASC('申込書_コナミ'!$S$9))</f>
      </c>
      <c r="M74" s="18">
        <f>IF('中間シート（個人）'!D76="○","",'申込書_コナミ'!$E$8)</f>
      </c>
      <c r="Q74" s="18">
        <f>IF('中間シート（個人）'!D76="○","",4)</f>
      </c>
      <c r="R74" s="18">
        <f>IF(ISERROR(VLOOKUP($D74&amp;"@1",'中間シート（個人）'!$F$6:$O$100,4,FALSE)&amp;VLOOKUP($D74&amp;"@1",'中間シート（個人）'!$F$6:$O$100,5,FALSE)),"",VLOOKUP($D74&amp;"@1",'中間シート（個人）'!$F$6:$O$100,4,FALSE)&amp;VLOOKUP($D74&amp;"@1",'中間シート（個人）'!$F$6:$O$100,5,FALSE))</f>
      </c>
      <c r="S74" s="18">
        <f>IF(ISERROR(VLOOKUP($D74&amp;"@1",'中間シート（個人）'!$F$6:$O$100,6,FALSE)&amp;VLOOKUP($D74&amp;"@1",'中間シート（個人）'!$F$6:$O$100,7,FALSE)&amp;"."&amp;VLOOKUP($D74&amp;"@1",'中間シート（個人）'!$F$6:$O$100,8,FALSE)),"",VLOOKUP($D74&amp;"@1",'中間シート（個人）'!$F$6:$O$100,6,FALSE)&amp;VLOOKUP($D74&amp;"@1",'中間シート（個人）'!$F$6:$O$100,7,FALSE)&amp;"."&amp;VLOOKUP($D74&amp;"@1",'中間シート（個人）'!$F$6:$O$100,8,FALSE))</f>
      </c>
      <c r="T74" s="18">
        <f>IF(ISERROR(VLOOKUP($D74&amp;"@2",'中間シート（個人）'!$F$6:$O$100,4,FALSE)&amp;VLOOKUP($D74&amp;"@2",'中間シート（個人）'!$F$6:$O$100,5,FALSE)),"",VLOOKUP($D74&amp;"@2",'中間シート（個人）'!$F$6:$O$100,4,FALSE)&amp;VLOOKUP($D74&amp;"@2",'中間シート（個人）'!$F$6:$O$100,5,FALSE))</f>
      </c>
      <c r="U74" s="18">
        <f>IF(ISERROR(VLOOKUP($D74&amp;"@2",'中間シート（個人）'!$F$6:$O$100,6,FALSE)&amp;VLOOKUP($D74&amp;"@2",'中間シート（個人）'!$F$6:$O$100,7,FALSE)&amp;"."&amp;VLOOKUP($D74&amp;"@2",'中間シート（個人）'!$F$6:$O$100,8,FALSE)),"",VLOOKUP($D74&amp;"@2",'中間シート（個人）'!$F$6:$O$100,6,FALSE)&amp;VLOOKUP($D74&amp;"@2",'中間シート（個人）'!$F$6:$O$100,7,FALSE)&amp;"."&amp;VLOOKUP($D74&amp;"@2",'中間シート（個人）'!$F$6:$O$100,8,FALSE))</f>
      </c>
      <c r="V74" s="18">
        <f>IF(ISERROR(VLOOKUP($D74&amp;"@3",'中間シート（個人）'!$F$6:$O$100,4,FALSE)&amp;VLOOKUP($D74&amp;"@3",'中間シート（個人）'!$F$6:$O$100,5,FALSE)),"",VLOOKUP($D74&amp;"@3",'中間シート（個人）'!$F$6:$O$100,4,FALSE)&amp;VLOOKUP($D74&amp;"@3",'中間シート（個人）'!$F$6:$O$100,5,FALSE))</f>
      </c>
      <c r="W74" s="18">
        <f>IF(ISERROR(VLOOKUP($D74&amp;"@3",'中間シート（個人）'!$F$6:$O$100,6,FALSE)&amp;VLOOKUP($D74&amp;"@3",'中間シート（個人）'!$F$6:$O$100,7,FALSE)&amp;"."&amp;VLOOKUP($D74&amp;"@3",'中間シート（個人）'!$F$6:$O$100,8,FALSE)),"",VLOOKUP($D74&amp;"@3",'中間シート（個人）'!$F$6:$O$100,6,FALSE)&amp;VLOOKUP($D74&amp;"@3",'中間シート（個人）'!$F$6:$O$100,7,FALSE)&amp;"."&amp;VLOOKUP($D74&amp;"@3",'中間シート（個人）'!$F$6:$O$100,8,FALSE))</f>
      </c>
      <c r="X74" s="18">
        <f>IF(ISERROR(VLOOKUP($D74&amp;"@4",'中間シート（個人）'!$F$6:$O$100,4,FALSE)&amp;VLOOKUP($D74&amp;"@4",'中間シート（個人）'!$F$6:$O$100,5,FALSE)),"",VLOOKUP($D74&amp;"@4",'中間シート（個人）'!$F$6:$O$100,4,FALSE)&amp;VLOOKUP($D74&amp;"@4",'中間シート（個人）'!$F$6:$O$100,5,FALSE))</f>
      </c>
      <c r="Y74" s="18">
        <f>IF(ISERROR(VLOOKUP($D74&amp;"@4",'中間シート（個人）'!$F$6:$O$100,6,FALSE)&amp;VLOOKUP($D74&amp;"@4",'中間シート（個人）'!$F$6:$O$100,7,FALSE)&amp;"."&amp;VLOOKUP($D74&amp;"@4",'中間シート（個人）'!$F$6:$O$100,8,FALSE)),"",VLOOKUP($D74&amp;"@4",'中間シート（個人）'!$F$6:$O$100,6,FALSE)&amp;VLOOKUP($D74&amp;"@4",'中間シート（個人）'!$F$6:$O$100,7,FALSE)&amp;"."&amp;VLOOKUP($D74&amp;"@4",'中間シート（個人）'!$F$6:$O$100,8,FALSE))</f>
      </c>
      <c r="Z74" s="18">
        <f>IF(ISERROR(VLOOKUP($D74&amp;"@5",'中間シート（個人）'!$F$6:$O$100,4,FALSE)&amp;VLOOKUP($D74&amp;"@5",'中間シート（個人）'!$F$6:$O$100,5,FALSE)),"",VLOOKUP($D74&amp;"@5",'中間シート（個人）'!$F$6:$O$100,4,FALSE)&amp;VLOOKUP($D74&amp;"@5",'中間シート（個人）'!$F$6:$O$100,5,FALSE))</f>
      </c>
      <c r="AA74" s="18">
        <f>IF(ISERROR(VLOOKUP($D74&amp;"@5",'中間シート（個人）'!$F$6:$O$100,6,FALSE)&amp;VLOOKUP($D74&amp;"@5",'中間シート（個人）'!$F$6:$O$100,7,FALSE)&amp;"."&amp;VLOOKUP($D74&amp;"@5",'中間シート（個人）'!$F$6:$O$100,8,FALSE)),"",VLOOKUP($D74&amp;"@5",'中間シート（個人）'!$F$6:$O$100,6,FALSE)&amp;VLOOKUP($D74&amp;"@5",'中間シート（個人）'!$F$6:$O$100,7,FALSE)&amp;"."&amp;VLOOKUP($D74&amp;"@5",'中間シート（個人）'!$F$6:$O$100,8,FALSE))</f>
      </c>
      <c r="AB74" s="18">
        <f>IF(ISERROR(VLOOKUP($D74&amp;"@6",'中間シート（個人）'!$F$6:$O$100,4,FALSE)&amp;VLOOKUP($D74&amp;"@6",'中間シート（個人）'!$F$6:$O$100,5,FALSE)),"",VLOOKUP($D74&amp;"@6",'中間シート（個人）'!$F$6:$O$100,4,FALSE)&amp;VLOOKUP($D74&amp;"@6",'中間シート（個人）'!$F$6:$O$100,5,FALSE))</f>
      </c>
      <c r="AC74" s="18">
        <f>IF(ISERROR(VLOOKUP($D74&amp;"@6",'中間シート（個人）'!$F$6:$O$100,6,FALSE)&amp;VLOOKUP($D74&amp;"@6",'中間シート（個人）'!$F$6:$O$100,7,FALSE)&amp;"."&amp;VLOOKUP($D74&amp;"@6",'中間シート（個人）'!$F$6:$O$100,8,FALSE)),"",VLOOKUP($D74&amp;"@6",'中間シート（個人）'!$F$6:$O$100,6,FALSE)&amp;VLOOKUP($D74&amp;"@6",'中間シート（個人）'!$F$6:$O$100,7,FALSE)&amp;"."&amp;VLOOKUP($D74&amp;"@6",'中間シート（個人）'!$F$6:$O$100,8,FALSE))</f>
      </c>
      <c r="AD74" s="18">
        <f>IF(ISERROR(VLOOKUP($D74&amp;"@7",'中間シート（個人）'!$F$6:$O$100,4,FALSE)&amp;VLOOKUP($D74&amp;"@7",'中間シート（個人）'!$F$6:$O$100,5,FALSE)),"",VLOOKUP($D74&amp;"@7",'中間シート（個人）'!$F$6:$O$100,4,FALSE)&amp;VLOOKUP($D74&amp;"@7",'中間シート（個人）'!$F$6:$O$100,5,FALSE))</f>
      </c>
      <c r="AE74" s="18">
        <f>IF(ISERROR(VLOOKUP($D74&amp;"@7",'中間シート（個人）'!$F$6:$O$100,6,FALSE)&amp;VLOOKUP($D74&amp;"@7",'中間シート（個人）'!$F$6:$O$100,7,FALSE)&amp;"."&amp;VLOOKUP($D74&amp;"@7",'中間シート（個人）'!$F$6:$O$100,8,FALSE)),"",VLOOKUP($D74&amp;"@7",'中間シート（個人）'!$F$6:$O$100,6,FALSE)&amp;VLOOKUP($D74&amp;"@7",'中間シート（個人）'!$F$6:$O$100,7,FALSE)&amp;"."&amp;VLOOKUP($D74&amp;"@7",'中間シート（個人）'!$F$6:$O$100,8,FALSE))</f>
      </c>
      <c r="AF74" s="18">
        <f>IF(ISERROR(VLOOKUP($D74&amp;"@8",'中間シート（個人）'!$F$6:$O$100,4,FALSE)&amp;VLOOKUP($D74&amp;"@8",'中間シート（個人）'!$F$6:$O$100,5,FALSE)),"",VLOOKUP($D74&amp;"@8",'中間シート（個人）'!$F$6:$O$100,4,FALSE)&amp;VLOOKUP($D74&amp;"@8",'中間シート（個人）'!$F$6:$O$100,5,FALSE))</f>
      </c>
      <c r="AG74" s="18">
        <f>IF(ISERROR(VLOOKUP($D74&amp;"@8",'中間シート（個人）'!$F$6:$O$100,6,FALSE)&amp;VLOOKUP($D74&amp;"@8",'中間シート（個人）'!$F$6:$O$100,7,FALSE)&amp;"."&amp;VLOOKUP($D74&amp;"@8",'中間シート（個人）'!$F$6:$O$100,8,FALSE)),"",VLOOKUP($D74&amp;"@8",'中間シート（個人）'!$F$6:$O$100,6,FALSE)&amp;VLOOKUP($D74&amp;"@8",'中間シート（個人）'!$F$6:$O$100,7,FALSE)&amp;"."&amp;VLOOKUP($D74&amp;"@8",'中間シート（個人）'!$F$6:$O$100,8,FALSE))</f>
      </c>
      <c r="AH74" s="18">
        <f>IF(ISERROR(VLOOKUP($D74&amp;"@9",'中間シート（個人）'!$F$6:$O$100,4,FALSE)&amp;VLOOKUP($D74&amp;"@9",'中間シート（個人）'!$F$6:$O$100,5,FALSE)),"",VLOOKUP($D74&amp;"@9",'中間シート（個人）'!$F$6:$O$100,4,FALSE)&amp;VLOOKUP($D74&amp;"@9",'中間シート（個人）'!$F$6:$O$100,5,FALSE))</f>
      </c>
      <c r="AI74" s="18">
        <f>IF(ISERROR(VLOOKUP($D74&amp;"@9",'中間シート（個人）'!$F$6:$O$100,6,FALSE)&amp;VLOOKUP($D74&amp;"@9",'中間シート（個人）'!$F$6:$O$100,7,FALSE)&amp;"."&amp;VLOOKUP($D74&amp;"@9",'中間シート（個人）'!$F$6:$O$100,8,FALSE)),"",VLOOKUP($D74&amp;"@9",'中間シート（個人）'!$F$6:$O$100,6,FALSE)&amp;VLOOKUP($D74&amp;"@9",'中間シート（個人）'!$F$6:$O$100,7,FALSE)&amp;"."&amp;VLOOKUP($D74&amp;"@9",'中間シート（個人）'!$F$6:$O$100,8,FALSE))</f>
      </c>
      <c r="AJ74" s="18">
        <f>IF(ISERROR(VLOOKUP($D74&amp;"@10",'中間シート（個人）'!$F$6:$O$100,4,FALSE)&amp;VLOOKUP($D74&amp;"@10",'中間シート（個人）'!$F$6:$O$100,5,FALSE)),"",VLOOKUP($D74&amp;"@10",'中間シート（個人）'!$F$6:$O$100,4,FALSE)&amp;VLOOKUP($D74&amp;"@10",'中間シート（個人）'!$F$6:$O$100,5,FALSE))</f>
      </c>
      <c r="AK74" s="18">
        <f>IF(ISERROR(VLOOKUP($D74&amp;"@10",'中間シート（個人）'!$F$6:$O$100,6,FALSE)&amp;VLOOKUP($D74&amp;"@10",'中間シート（個人）'!$F$6:$O$100,7,FALSE)&amp;"."&amp;VLOOKUP($D74&amp;"@10",'中間シート（個人）'!$F$6:$O$100,8,FALSE)),"",VLOOKUP($D74&amp;"@10",'中間シート（個人）'!$F$6:$O$100,6,FALSE)&amp;VLOOKUP($D74&amp;"@10",'中間シート（個人）'!$F$6:$O$100,7,FALSE)&amp;"."&amp;VLOOKUP($D74&amp;"@10",'中間シート（個人）'!$F$6:$O$100,8,FALSE))</f>
      </c>
    </row>
    <row r="75" spans="3:37" ht="13.5">
      <c r="C75" s="18">
        <f>IF('中間シート（個人）'!D77="○","",VLOOKUP('個人種目'!F77,'コード一覧'!$A$2:$B$3,2,FALSE))</f>
      </c>
      <c r="D75" s="18">
        <f>IF('中間シート（個人）'!D77="○","",'中間シート（個人）'!C77)</f>
      </c>
      <c r="E75" s="18">
        <f>IF('中間シート（個人）'!D77="○","",ASC('個人種目'!D77&amp;" "&amp;'個人種目'!E77))</f>
      </c>
      <c r="F75" s="18">
        <f>IF('中間シート（個人）'!D77="○","",'個人種目'!G77&amp;IF(LEN('個人種目'!H77)=1,"0"&amp;'個人種目'!H77,'個人種目'!H77)&amp;IF(LEN('個人種目'!I77)=1,"0"&amp;'個人種目'!I77,'個人種目'!I77))</f>
      </c>
      <c r="G75" s="19">
        <f>IF('中間シート（個人）'!D77="○","",VLOOKUP('個人種目'!$J77,'コード一覧'!$C$3:$D$6,2,FALSE))</f>
      </c>
      <c r="H75" s="18">
        <f>IF('中間シート（個人）'!D77="○","",IF('個人種目'!$J77="一般",0,'個人種目'!$K77))</f>
      </c>
      <c r="I75" s="18">
        <f>IF('中間シート（個人）'!D77="○","",'中間シート（個人）'!H77)</f>
      </c>
      <c r="K75" s="18">
        <f>IF('中間シート（個人）'!D77="○","",'個人種目'!$L$1)</f>
      </c>
      <c r="L75" s="18">
        <f>IF('中間シート（個人）'!D77="○","",ASC('申込書_コナミ'!$S$9))</f>
      </c>
      <c r="M75" s="18">
        <f>IF('中間シート（個人）'!D77="○","",'申込書_コナミ'!$E$8)</f>
      </c>
      <c r="Q75" s="18">
        <f>IF('中間シート（個人）'!D77="○","",4)</f>
      </c>
      <c r="R75" s="18">
        <f>IF(ISERROR(VLOOKUP($D75&amp;"@1",'中間シート（個人）'!$F$6:$O$100,4,FALSE)&amp;VLOOKUP($D75&amp;"@1",'中間シート（個人）'!$F$6:$O$100,5,FALSE)),"",VLOOKUP($D75&amp;"@1",'中間シート（個人）'!$F$6:$O$100,4,FALSE)&amp;VLOOKUP($D75&amp;"@1",'中間シート（個人）'!$F$6:$O$100,5,FALSE))</f>
      </c>
      <c r="S75" s="18">
        <f>IF(ISERROR(VLOOKUP($D75&amp;"@1",'中間シート（個人）'!$F$6:$O$100,6,FALSE)&amp;VLOOKUP($D75&amp;"@1",'中間シート（個人）'!$F$6:$O$100,7,FALSE)&amp;"."&amp;VLOOKUP($D75&amp;"@1",'中間シート（個人）'!$F$6:$O$100,8,FALSE)),"",VLOOKUP($D75&amp;"@1",'中間シート（個人）'!$F$6:$O$100,6,FALSE)&amp;VLOOKUP($D75&amp;"@1",'中間シート（個人）'!$F$6:$O$100,7,FALSE)&amp;"."&amp;VLOOKUP($D75&amp;"@1",'中間シート（個人）'!$F$6:$O$100,8,FALSE))</f>
      </c>
      <c r="T75" s="18">
        <f>IF(ISERROR(VLOOKUP($D75&amp;"@2",'中間シート（個人）'!$F$6:$O$100,4,FALSE)&amp;VLOOKUP($D75&amp;"@2",'中間シート（個人）'!$F$6:$O$100,5,FALSE)),"",VLOOKUP($D75&amp;"@2",'中間シート（個人）'!$F$6:$O$100,4,FALSE)&amp;VLOOKUP($D75&amp;"@2",'中間シート（個人）'!$F$6:$O$100,5,FALSE))</f>
      </c>
      <c r="U75" s="18">
        <f>IF(ISERROR(VLOOKUP($D75&amp;"@2",'中間シート（個人）'!$F$6:$O$100,6,FALSE)&amp;VLOOKUP($D75&amp;"@2",'中間シート（個人）'!$F$6:$O$100,7,FALSE)&amp;"."&amp;VLOOKUP($D75&amp;"@2",'中間シート（個人）'!$F$6:$O$100,8,FALSE)),"",VLOOKUP($D75&amp;"@2",'中間シート（個人）'!$F$6:$O$100,6,FALSE)&amp;VLOOKUP($D75&amp;"@2",'中間シート（個人）'!$F$6:$O$100,7,FALSE)&amp;"."&amp;VLOOKUP($D75&amp;"@2",'中間シート（個人）'!$F$6:$O$100,8,FALSE))</f>
      </c>
      <c r="V75" s="18">
        <f>IF(ISERROR(VLOOKUP($D75&amp;"@3",'中間シート（個人）'!$F$6:$O$100,4,FALSE)&amp;VLOOKUP($D75&amp;"@3",'中間シート（個人）'!$F$6:$O$100,5,FALSE)),"",VLOOKUP($D75&amp;"@3",'中間シート（個人）'!$F$6:$O$100,4,FALSE)&amp;VLOOKUP($D75&amp;"@3",'中間シート（個人）'!$F$6:$O$100,5,FALSE))</f>
      </c>
      <c r="W75" s="18">
        <f>IF(ISERROR(VLOOKUP($D75&amp;"@3",'中間シート（個人）'!$F$6:$O$100,6,FALSE)&amp;VLOOKUP($D75&amp;"@3",'中間シート（個人）'!$F$6:$O$100,7,FALSE)&amp;"."&amp;VLOOKUP($D75&amp;"@3",'中間シート（個人）'!$F$6:$O$100,8,FALSE)),"",VLOOKUP($D75&amp;"@3",'中間シート（個人）'!$F$6:$O$100,6,FALSE)&amp;VLOOKUP($D75&amp;"@3",'中間シート（個人）'!$F$6:$O$100,7,FALSE)&amp;"."&amp;VLOOKUP($D75&amp;"@3",'中間シート（個人）'!$F$6:$O$100,8,FALSE))</f>
      </c>
      <c r="X75" s="18">
        <f>IF(ISERROR(VLOOKUP($D75&amp;"@4",'中間シート（個人）'!$F$6:$O$100,4,FALSE)&amp;VLOOKUP($D75&amp;"@4",'中間シート（個人）'!$F$6:$O$100,5,FALSE)),"",VLOOKUP($D75&amp;"@4",'中間シート（個人）'!$F$6:$O$100,4,FALSE)&amp;VLOOKUP($D75&amp;"@4",'中間シート（個人）'!$F$6:$O$100,5,FALSE))</f>
      </c>
      <c r="Y75" s="18">
        <f>IF(ISERROR(VLOOKUP($D75&amp;"@4",'中間シート（個人）'!$F$6:$O$100,6,FALSE)&amp;VLOOKUP($D75&amp;"@4",'中間シート（個人）'!$F$6:$O$100,7,FALSE)&amp;"."&amp;VLOOKUP($D75&amp;"@4",'中間シート（個人）'!$F$6:$O$100,8,FALSE)),"",VLOOKUP($D75&amp;"@4",'中間シート（個人）'!$F$6:$O$100,6,FALSE)&amp;VLOOKUP($D75&amp;"@4",'中間シート（個人）'!$F$6:$O$100,7,FALSE)&amp;"."&amp;VLOOKUP($D75&amp;"@4",'中間シート（個人）'!$F$6:$O$100,8,FALSE))</f>
      </c>
      <c r="Z75" s="18">
        <f>IF(ISERROR(VLOOKUP($D75&amp;"@5",'中間シート（個人）'!$F$6:$O$100,4,FALSE)&amp;VLOOKUP($D75&amp;"@5",'中間シート（個人）'!$F$6:$O$100,5,FALSE)),"",VLOOKUP($D75&amp;"@5",'中間シート（個人）'!$F$6:$O$100,4,FALSE)&amp;VLOOKUP($D75&amp;"@5",'中間シート（個人）'!$F$6:$O$100,5,FALSE))</f>
      </c>
      <c r="AA75" s="18">
        <f>IF(ISERROR(VLOOKUP($D75&amp;"@5",'中間シート（個人）'!$F$6:$O$100,6,FALSE)&amp;VLOOKUP($D75&amp;"@5",'中間シート（個人）'!$F$6:$O$100,7,FALSE)&amp;"."&amp;VLOOKUP($D75&amp;"@5",'中間シート（個人）'!$F$6:$O$100,8,FALSE)),"",VLOOKUP($D75&amp;"@5",'中間シート（個人）'!$F$6:$O$100,6,FALSE)&amp;VLOOKUP($D75&amp;"@5",'中間シート（個人）'!$F$6:$O$100,7,FALSE)&amp;"."&amp;VLOOKUP($D75&amp;"@5",'中間シート（個人）'!$F$6:$O$100,8,FALSE))</f>
      </c>
      <c r="AB75" s="18">
        <f>IF(ISERROR(VLOOKUP($D75&amp;"@6",'中間シート（個人）'!$F$6:$O$100,4,FALSE)&amp;VLOOKUP($D75&amp;"@6",'中間シート（個人）'!$F$6:$O$100,5,FALSE)),"",VLOOKUP($D75&amp;"@6",'中間シート（個人）'!$F$6:$O$100,4,FALSE)&amp;VLOOKUP($D75&amp;"@6",'中間シート（個人）'!$F$6:$O$100,5,FALSE))</f>
      </c>
      <c r="AC75" s="18">
        <f>IF(ISERROR(VLOOKUP($D75&amp;"@6",'中間シート（個人）'!$F$6:$O$100,6,FALSE)&amp;VLOOKUP($D75&amp;"@6",'中間シート（個人）'!$F$6:$O$100,7,FALSE)&amp;"."&amp;VLOOKUP($D75&amp;"@6",'中間シート（個人）'!$F$6:$O$100,8,FALSE)),"",VLOOKUP($D75&amp;"@6",'中間シート（個人）'!$F$6:$O$100,6,FALSE)&amp;VLOOKUP($D75&amp;"@6",'中間シート（個人）'!$F$6:$O$100,7,FALSE)&amp;"."&amp;VLOOKUP($D75&amp;"@6",'中間シート（個人）'!$F$6:$O$100,8,FALSE))</f>
      </c>
      <c r="AD75" s="18">
        <f>IF(ISERROR(VLOOKUP($D75&amp;"@7",'中間シート（個人）'!$F$6:$O$100,4,FALSE)&amp;VLOOKUP($D75&amp;"@7",'中間シート（個人）'!$F$6:$O$100,5,FALSE)),"",VLOOKUP($D75&amp;"@7",'中間シート（個人）'!$F$6:$O$100,4,FALSE)&amp;VLOOKUP($D75&amp;"@7",'中間シート（個人）'!$F$6:$O$100,5,FALSE))</f>
      </c>
      <c r="AE75" s="18">
        <f>IF(ISERROR(VLOOKUP($D75&amp;"@7",'中間シート（個人）'!$F$6:$O$100,6,FALSE)&amp;VLOOKUP($D75&amp;"@7",'中間シート（個人）'!$F$6:$O$100,7,FALSE)&amp;"."&amp;VLOOKUP($D75&amp;"@7",'中間シート（個人）'!$F$6:$O$100,8,FALSE)),"",VLOOKUP($D75&amp;"@7",'中間シート（個人）'!$F$6:$O$100,6,FALSE)&amp;VLOOKUP($D75&amp;"@7",'中間シート（個人）'!$F$6:$O$100,7,FALSE)&amp;"."&amp;VLOOKUP($D75&amp;"@7",'中間シート（個人）'!$F$6:$O$100,8,FALSE))</f>
      </c>
      <c r="AF75" s="18">
        <f>IF(ISERROR(VLOOKUP($D75&amp;"@8",'中間シート（個人）'!$F$6:$O$100,4,FALSE)&amp;VLOOKUP($D75&amp;"@8",'中間シート（個人）'!$F$6:$O$100,5,FALSE)),"",VLOOKUP($D75&amp;"@8",'中間シート（個人）'!$F$6:$O$100,4,FALSE)&amp;VLOOKUP($D75&amp;"@8",'中間シート（個人）'!$F$6:$O$100,5,FALSE))</f>
      </c>
      <c r="AG75" s="18">
        <f>IF(ISERROR(VLOOKUP($D75&amp;"@8",'中間シート（個人）'!$F$6:$O$100,6,FALSE)&amp;VLOOKUP($D75&amp;"@8",'中間シート（個人）'!$F$6:$O$100,7,FALSE)&amp;"."&amp;VLOOKUP($D75&amp;"@8",'中間シート（個人）'!$F$6:$O$100,8,FALSE)),"",VLOOKUP($D75&amp;"@8",'中間シート（個人）'!$F$6:$O$100,6,FALSE)&amp;VLOOKUP($D75&amp;"@8",'中間シート（個人）'!$F$6:$O$100,7,FALSE)&amp;"."&amp;VLOOKUP($D75&amp;"@8",'中間シート（個人）'!$F$6:$O$100,8,FALSE))</f>
      </c>
      <c r="AH75" s="18">
        <f>IF(ISERROR(VLOOKUP($D75&amp;"@9",'中間シート（個人）'!$F$6:$O$100,4,FALSE)&amp;VLOOKUP($D75&amp;"@9",'中間シート（個人）'!$F$6:$O$100,5,FALSE)),"",VLOOKUP($D75&amp;"@9",'中間シート（個人）'!$F$6:$O$100,4,FALSE)&amp;VLOOKUP($D75&amp;"@9",'中間シート（個人）'!$F$6:$O$100,5,FALSE))</f>
      </c>
      <c r="AI75" s="18">
        <f>IF(ISERROR(VLOOKUP($D75&amp;"@9",'中間シート（個人）'!$F$6:$O$100,6,FALSE)&amp;VLOOKUP($D75&amp;"@9",'中間シート（個人）'!$F$6:$O$100,7,FALSE)&amp;"."&amp;VLOOKUP($D75&amp;"@9",'中間シート（個人）'!$F$6:$O$100,8,FALSE)),"",VLOOKUP($D75&amp;"@9",'中間シート（個人）'!$F$6:$O$100,6,FALSE)&amp;VLOOKUP($D75&amp;"@9",'中間シート（個人）'!$F$6:$O$100,7,FALSE)&amp;"."&amp;VLOOKUP($D75&amp;"@9",'中間シート（個人）'!$F$6:$O$100,8,FALSE))</f>
      </c>
      <c r="AJ75" s="18">
        <f>IF(ISERROR(VLOOKUP($D75&amp;"@10",'中間シート（個人）'!$F$6:$O$100,4,FALSE)&amp;VLOOKUP($D75&amp;"@10",'中間シート（個人）'!$F$6:$O$100,5,FALSE)),"",VLOOKUP($D75&amp;"@10",'中間シート（個人）'!$F$6:$O$100,4,FALSE)&amp;VLOOKUP($D75&amp;"@10",'中間シート（個人）'!$F$6:$O$100,5,FALSE))</f>
      </c>
      <c r="AK75" s="18">
        <f>IF(ISERROR(VLOOKUP($D75&amp;"@10",'中間シート（個人）'!$F$6:$O$100,6,FALSE)&amp;VLOOKUP($D75&amp;"@10",'中間シート（個人）'!$F$6:$O$100,7,FALSE)&amp;"."&amp;VLOOKUP($D75&amp;"@10",'中間シート（個人）'!$F$6:$O$100,8,FALSE)),"",VLOOKUP($D75&amp;"@10",'中間シート（個人）'!$F$6:$O$100,6,FALSE)&amp;VLOOKUP($D75&amp;"@10",'中間シート（個人）'!$F$6:$O$100,7,FALSE)&amp;"."&amp;VLOOKUP($D75&amp;"@10",'中間シート（個人）'!$F$6:$O$100,8,FALSE))</f>
      </c>
    </row>
    <row r="76" spans="3:37" ht="13.5">
      <c r="C76" s="18">
        <f>IF('中間シート（個人）'!D78="○","",VLOOKUP('個人種目'!F78,'コード一覧'!$A$2:$B$3,2,FALSE))</f>
      </c>
      <c r="D76" s="18">
        <f>IF('中間シート（個人）'!D78="○","",'中間シート（個人）'!C78)</f>
      </c>
      <c r="E76" s="18">
        <f>IF('中間シート（個人）'!D78="○","",ASC('個人種目'!D78&amp;" "&amp;'個人種目'!E78))</f>
      </c>
      <c r="F76" s="18">
        <f>IF('中間シート（個人）'!D78="○","",'個人種目'!G78&amp;IF(LEN('個人種目'!H78)=1,"0"&amp;'個人種目'!H78,'個人種目'!H78)&amp;IF(LEN('個人種目'!I78)=1,"0"&amp;'個人種目'!I78,'個人種目'!I78))</f>
      </c>
      <c r="G76" s="19">
        <f>IF('中間シート（個人）'!D78="○","",VLOOKUP('個人種目'!$J78,'コード一覧'!$C$3:$D$6,2,FALSE))</f>
      </c>
      <c r="H76" s="18">
        <f>IF('中間シート（個人）'!D78="○","",IF('個人種目'!$J78="一般",0,'個人種目'!$K78))</f>
      </c>
      <c r="I76" s="18">
        <f>IF('中間シート（個人）'!D78="○","",'中間シート（個人）'!H78)</f>
      </c>
      <c r="K76" s="18">
        <f>IF('中間シート（個人）'!D78="○","",'個人種目'!$L$1)</f>
      </c>
      <c r="L76" s="18">
        <f>IF('中間シート（個人）'!D78="○","",ASC('申込書_コナミ'!$S$9))</f>
      </c>
      <c r="M76" s="18">
        <f>IF('中間シート（個人）'!D78="○","",'申込書_コナミ'!$E$8)</f>
      </c>
      <c r="Q76" s="18">
        <f>IF('中間シート（個人）'!D78="○","",4)</f>
      </c>
      <c r="R76" s="18">
        <f>IF(ISERROR(VLOOKUP($D76&amp;"@1",'中間シート（個人）'!$F$6:$O$100,4,FALSE)&amp;VLOOKUP($D76&amp;"@1",'中間シート（個人）'!$F$6:$O$100,5,FALSE)),"",VLOOKUP($D76&amp;"@1",'中間シート（個人）'!$F$6:$O$100,4,FALSE)&amp;VLOOKUP($D76&amp;"@1",'中間シート（個人）'!$F$6:$O$100,5,FALSE))</f>
      </c>
      <c r="S76" s="18">
        <f>IF(ISERROR(VLOOKUP($D76&amp;"@1",'中間シート（個人）'!$F$6:$O$100,6,FALSE)&amp;VLOOKUP($D76&amp;"@1",'中間シート（個人）'!$F$6:$O$100,7,FALSE)&amp;"."&amp;VLOOKUP($D76&amp;"@1",'中間シート（個人）'!$F$6:$O$100,8,FALSE)),"",VLOOKUP($D76&amp;"@1",'中間シート（個人）'!$F$6:$O$100,6,FALSE)&amp;VLOOKUP($D76&amp;"@1",'中間シート（個人）'!$F$6:$O$100,7,FALSE)&amp;"."&amp;VLOOKUP($D76&amp;"@1",'中間シート（個人）'!$F$6:$O$100,8,FALSE))</f>
      </c>
      <c r="T76" s="18">
        <f>IF(ISERROR(VLOOKUP($D76&amp;"@2",'中間シート（個人）'!$F$6:$O$100,4,FALSE)&amp;VLOOKUP($D76&amp;"@2",'中間シート（個人）'!$F$6:$O$100,5,FALSE)),"",VLOOKUP($D76&amp;"@2",'中間シート（個人）'!$F$6:$O$100,4,FALSE)&amp;VLOOKUP($D76&amp;"@2",'中間シート（個人）'!$F$6:$O$100,5,FALSE))</f>
      </c>
      <c r="U76" s="18">
        <f>IF(ISERROR(VLOOKUP($D76&amp;"@2",'中間シート（個人）'!$F$6:$O$100,6,FALSE)&amp;VLOOKUP($D76&amp;"@2",'中間シート（個人）'!$F$6:$O$100,7,FALSE)&amp;"."&amp;VLOOKUP($D76&amp;"@2",'中間シート（個人）'!$F$6:$O$100,8,FALSE)),"",VLOOKUP($D76&amp;"@2",'中間シート（個人）'!$F$6:$O$100,6,FALSE)&amp;VLOOKUP($D76&amp;"@2",'中間シート（個人）'!$F$6:$O$100,7,FALSE)&amp;"."&amp;VLOOKUP($D76&amp;"@2",'中間シート（個人）'!$F$6:$O$100,8,FALSE))</f>
      </c>
      <c r="V76" s="18">
        <f>IF(ISERROR(VLOOKUP($D76&amp;"@3",'中間シート（個人）'!$F$6:$O$100,4,FALSE)&amp;VLOOKUP($D76&amp;"@3",'中間シート（個人）'!$F$6:$O$100,5,FALSE)),"",VLOOKUP($D76&amp;"@3",'中間シート（個人）'!$F$6:$O$100,4,FALSE)&amp;VLOOKUP($D76&amp;"@3",'中間シート（個人）'!$F$6:$O$100,5,FALSE))</f>
      </c>
      <c r="W76" s="18">
        <f>IF(ISERROR(VLOOKUP($D76&amp;"@3",'中間シート（個人）'!$F$6:$O$100,6,FALSE)&amp;VLOOKUP($D76&amp;"@3",'中間シート（個人）'!$F$6:$O$100,7,FALSE)&amp;"."&amp;VLOOKUP($D76&amp;"@3",'中間シート（個人）'!$F$6:$O$100,8,FALSE)),"",VLOOKUP($D76&amp;"@3",'中間シート（個人）'!$F$6:$O$100,6,FALSE)&amp;VLOOKUP($D76&amp;"@3",'中間シート（個人）'!$F$6:$O$100,7,FALSE)&amp;"."&amp;VLOOKUP($D76&amp;"@3",'中間シート（個人）'!$F$6:$O$100,8,FALSE))</f>
      </c>
      <c r="X76" s="18">
        <f>IF(ISERROR(VLOOKUP($D76&amp;"@4",'中間シート（個人）'!$F$6:$O$100,4,FALSE)&amp;VLOOKUP($D76&amp;"@4",'中間シート（個人）'!$F$6:$O$100,5,FALSE)),"",VLOOKUP($D76&amp;"@4",'中間シート（個人）'!$F$6:$O$100,4,FALSE)&amp;VLOOKUP($D76&amp;"@4",'中間シート（個人）'!$F$6:$O$100,5,FALSE))</f>
      </c>
      <c r="Y76" s="18">
        <f>IF(ISERROR(VLOOKUP($D76&amp;"@4",'中間シート（個人）'!$F$6:$O$100,6,FALSE)&amp;VLOOKUP($D76&amp;"@4",'中間シート（個人）'!$F$6:$O$100,7,FALSE)&amp;"."&amp;VLOOKUP($D76&amp;"@4",'中間シート（個人）'!$F$6:$O$100,8,FALSE)),"",VLOOKUP($D76&amp;"@4",'中間シート（個人）'!$F$6:$O$100,6,FALSE)&amp;VLOOKUP($D76&amp;"@4",'中間シート（個人）'!$F$6:$O$100,7,FALSE)&amp;"."&amp;VLOOKUP($D76&amp;"@4",'中間シート（個人）'!$F$6:$O$100,8,FALSE))</f>
      </c>
      <c r="Z76" s="18">
        <f>IF(ISERROR(VLOOKUP($D76&amp;"@5",'中間シート（個人）'!$F$6:$O$100,4,FALSE)&amp;VLOOKUP($D76&amp;"@5",'中間シート（個人）'!$F$6:$O$100,5,FALSE)),"",VLOOKUP($D76&amp;"@5",'中間シート（個人）'!$F$6:$O$100,4,FALSE)&amp;VLOOKUP($D76&amp;"@5",'中間シート（個人）'!$F$6:$O$100,5,FALSE))</f>
      </c>
      <c r="AA76" s="18">
        <f>IF(ISERROR(VLOOKUP($D76&amp;"@5",'中間シート（個人）'!$F$6:$O$100,6,FALSE)&amp;VLOOKUP($D76&amp;"@5",'中間シート（個人）'!$F$6:$O$100,7,FALSE)&amp;"."&amp;VLOOKUP($D76&amp;"@5",'中間シート（個人）'!$F$6:$O$100,8,FALSE)),"",VLOOKUP($D76&amp;"@5",'中間シート（個人）'!$F$6:$O$100,6,FALSE)&amp;VLOOKUP($D76&amp;"@5",'中間シート（個人）'!$F$6:$O$100,7,FALSE)&amp;"."&amp;VLOOKUP($D76&amp;"@5",'中間シート（個人）'!$F$6:$O$100,8,FALSE))</f>
      </c>
      <c r="AB76" s="18">
        <f>IF(ISERROR(VLOOKUP($D76&amp;"@6",'中間シート（個人）'!$F$6:$O$100,4,FALSE)&amp;VLOOKUP($D76&amp;"@6",'中間シート（個人）'!$F$6:$O$100,5,FALSE)),"",VLOOKUP($D76&amp;"@6",'中間シート（個人）'!$F$6:$O$100,4,FALSE)&amp;VLOOKUP($D76&amp;"@6",'中間シート（個人）'!$F$6:$O$100,5,FALSE))</f>
      </c>
      <c r="AC76" s="18">
        <f>IF(ISERROR(VLOOKUP($D76&amp;"@6",'中間シート（個人）'!$F$6:$O$100,6,FALSE)&amp;VLOOKUP($D76&amp;"@6",'中間シート（個人）'!$F$6:$O$100,7,FALSE)&amp;"."&amp;VLOOKUP($D76&amp;"@6",'中間シート（個人）'!$F$6:$O$100,8,FALSE)),"",VLOOKUP($D76&amp;"@6",'中間シート（個人）'!$F$6:$O$100,6,FALSE)&amp;VLOOKUP($D76&amp;"@6",'中間シート（個人）'!$F$6:$O$100,7,FALSE)&amp;"."&amp;VLOOKUP($D76&amp;"@6",'中間シート（個人）'!$F$6:$O$100,8,FALSE))</f>
      </c>
      <c r="AD76" s="18">
        <f>IF(ISERROR(VLOOKUP($D76&amp;"@7",'中間シート（個人）'!$F$6:$O$100,4,FALSE)&amp;VLOOKUP($D76&amp;"@7",'中間シート（個人）'!$F$6:$O$100,5,FALSE)),"",VLOOKUP($D76&amp;"@7",'中間シート（個人）'!$F$6:$O$100,4,FALSE)&amp;VLOOKUP($D76&amp;"@7",'中間シート（個人）'!$F$6:$O$100,5,FALSE))</f>
      </c>
      <c r="AE76" s="18">
        <f>IF(ISERROR(VLOOKUP($D76&amp;"@7",'中間シート（個人）'!$F$6:$O$100,6,FALSE)&amp;VLOOKUP($D76&amp;"@7",'中間シート（個人）'!$F$6:$O$100,7,FALSE)&amp;"."&amp;VLOOKUP($D76&amp;"@7",'中間シート（個人）'!$F$6:$O$100,8,FALSE)),"",VLOOKUP($D76&amp;"@7",'中間シート（個人）'!$F$6:$O$100,6,FALSE)&amp;VLOOKUP($D76&amp;"@7",'中間シート（個人）'!$F$6:$O$100,7,FALSE)&amp;"."&amp;VLOOKUP($D76&amp;"@7",'中間シート（個人）'!$F$6:$O$100,8,FALSE))</f>
      </c>
      <c r="AF76" s="18">
        <f>IF(ISERROR(VLOOKUP($D76&amp;"@8",'中間シート（個人）'!$F$6:$O$100,4,FALSE)&amp;VLOOKUP($D76&amp;"@8",'中間シート（個人）'!$F$6:$O$100,5,FALSE)),"",VLOOKUP($D76&amp;"@8",'中間シート（個人）'!$F$6:$O$100,4,FALSE)&amp;VLOOKUP($D76&amp;"@8",'中間シート（個人）'!$F$6:$O$100,5,FALSE))</f>
      </c>
      <c r="AG76" s="18">
        <f>IF(ISERROR(VLOOKUP($D76&amp;"@8",'中間シート（個人）'!$F$6:$O$100,6,FALSE)&amp;VLOOKUP($D76&amp;"@8",'中間シート（個人）'!$F$6:$O$100,7,FALSE)&amp;"."&amp;VLOOKUP($D76&amp;"@8",'中間シート（個人）'!$F$6:$O$100,8,FALSE)),"",VLOOKUP($D76&amp;"@8",'中間シート（個人）'!$F$6:$O$100,6,FALSE)&amp;VLOOKUP($D76&amp;"@8",'中間シート（個人）'!$F$6:$O$100,7,FALSE)&amp;"."&amp;VLOOKUP($D76&amp;"@8",'中間シート（個人）'!$F$6:$O$100,8,FALSE))</f>
      </c>
      <c r="AH76" s="18">
        <f>IF(ISERROR(VLOOKUP($D76&amp;"@9",'中間シート（個人）'!$F$6:$O$100,4,FALSE)&amp;VLOOKUP($D76&amp;"@9",'中間シート（個人）'!$F$6:$O$100,5,FALSE)),"",VLOOKUP($D76&amp;"@9",'中間シート（個人）'!$F$6:$O$100,4,FALSE)&amp;VLOOKUP($D76&amp;"@9",'中間シート（個人）'!$F$6:$O$100,5,FALSE))</f>
      </c>
      <c r="AI76" s="18">
        <f>IF(ISERROR(VLOOKUP($D76&amp;"@9",'中間シート（個人）'!$F$6:$O$100,6,FALSE)&amp;VLOOKUP($D76&amp;"@9",'中間シート（個人）'!$F$6:$O$100,7,FALSE)&amp;"."&amp;VLOOKUP($D76&amp;"@9",'中間シート（個人）'!$F$6:$O$100,8,FALSE)),"",VLOOKUP($D76&amp;"@9",'中間シート（個人）'!$F$6:$O$100,6,FALSE)&amp;VLOOKUP($D76&amp;"@9",'中間シート（個人）'!$F$6:$O$100,7,FALSE)&amp;"."&amp;VLOOKUP($D76&amp;"@9",'中間シート（個人）'!$F$6:$O$100,8,FALSE))</f>
      </c>
      <c r="AJ76" s="18">
        <f>IF(ISERROR(VLOOKUP($D76&amp;"@10",'中間シート（個人）'!$F$6:$O$100,4,FALSE)&amp;VLOOKUP($D76&amp;"@10",'中間シート（個人）'!$F$6:$O$100,5,FALSE)),"",VLOOKUP($D76&amp;"@10",'中間シート（個人）'!$F$6:$O$100,4,FALSE)&amp;VLOOKUP($D76&amp;"@10",'中間シート（個人）'!$F$6:$O$100,5,FALSE))</f>
      </c>
      <c r="AK76" s="18">
        <f>IF(ISERROR(VLOOKUP($D76&amp;"@10",'中間シート（個人）'!$F$6:$O$100,6,FALSE)&amp;VLOOKUP($D76&amp;"@10",'中間シート（個人）'!$F$6:$O$100,7,FALSE)&amp;"."&amp;VLOOKUP($D76&amp;"@10",'中間シート（個人）'!$F$6:$O$100,8,FALSE)),"",VLOOKUP($D76&amp;"@10",'中間シート（個人）'!$F$6:$O$100,6,FALSE)&amp;VLOOKUP($D76&amp;"@10",'中間シート（個人）'!$F$6:$O$100,7,FALSE)&amp;"."&amp;VLOOKUP($D76&amp;"@10",'中間シート（個人）'!$F$6:$O$100,8,FALSE))</f>
      </c>
    </row>
    <row r="77" spans="3:37" ht="13.5">
      <c r="C77" s="18">
        <f>IF('中間シート（個人）'!D79="○","",VLOOKUP('個人種目'!F79,'コード一覧'!$A$2:$B$3,2,FALSE))</f>
      </c>
      <c r="D77" s="18">
        <f>IF('中間シート（個人）'!D79="○","",'中間シート（個人）'!C79)</f>
      </c>
      <c r="E77" s="18">
        <f>IF('中間シート（個人）'!D79="○","",ASC('個人種目'!D79&amp;" "&amp;'個人種目'!E79))</f>
      </c>
      <c r="F77" s="18">
        <f>IF('中間シート（個人）'!D79="○","",'個人種目'!G79&amp;IF(LEN('個人種目'!H79)=1,"0"&amp;'個人種目'!H79,'個人種目'!H79)&amp;IF(LEN('個人種目'!I79)=1,"0"&amp;'個人種目'!I79,'個人種目'!I79))</f>
      </c>
      <c r="G77" s="19">
        <f>IF('中間シート（個人）'!D79="○","",VLOOKUP('個人種目'!$J79,'コード一覧'!$C$3:$D$6,2,FALSE))</f>
      </c>
      <c r="H77" s="18">
        <f>IF('中間シート（個人）'!D79="○","",IF('個人種目'!$J79="一般",0,'個人種目'!$K79))</f>
      </c>
      <c r="I77" s="18">
        <f>IF('中間シート（個人）'!D79="○","",'中間シート（個人）'!H79)</f>
      </c>
      <c r="K77" s="18">
        <f>IF('中間シート（個人）'!D79="○","",'個人種目'!$L$1)</f>
      </c>
      <c r="L77" s="18">
        <f>IF('中間シート（個人）'!D79="○","",ASC('申込書_コナミ'!$S$9))</f>
      </c>
      <c r="M77" s="18">
        <f>IF('中間シート（個人）'!D79="○","",'申込書_コナミ'!$E$8)</f>
      </c>
      <c r="Q77" s="18">
        <f>IF('中間シート（個人）'!D79="○","",4)</f>
      </c>
      <c r="R77" s="18">
        <f>IF(ISERROR(VLOOKUP($D77&amp;"@1",'中間シート（個人）'!$F$6:$O$100,4,FALSE)&amp;VLOOKUP($D77&amp;"@1",'中間シート（個人）'!$F$6:$O$100,5,FALSE)),"",VLOOKUP($D77&amp;"@1",'中間シート（個人）'!$F$6:$O$100,4,FALSE)&amp;VLOOKUP($D77&amp;"@1",'中間シート（個人）'!$F$6:$O$100,5,FALSE))</f>
      </c>
      <c r="S77" s="18">
        <f>IF(ISERROR(VLOOKUP($D77&amp;"@1",'中間シート（個人）'!$F$6:$O$100,6,FALSE)&amp;VLOOKUP($D77&amp;"@1",'中間シート（個人）'!$F$6:$O$100,7,FALSE)&amp;"."&amp;VLOOKUP($D77&amp;"@1",'中間シート（個人）'!$F$6:$O$100,8,FALSE)),"",VLOOKUP($D77&amp;"@1",'中間シート（個人）'!$F$6:$O$100,6,FALSE)&amp;VLOOKUP($D77&amp;"@1",'中間シート（個人）'!$F$6:$O$100,7,FALSE)&amp;"."&amp;VLOOKUP($D77&amp;"@1",'中間シート（個人）'!$F$6:$O$100,8,FALSE))</f>
      </c>
      <c r="T77" s="18">
        <f>IF(ISERROR(VLOOKUP($D77&amp;"@2",'中間シート（個人）'!$F$6:$O$100,4,FALSE)&amp;VLOOKUP($D77&amp;"@2",'中間シート（個人）'!$F$6:$O$100,5,FALSE)),"",VLOOKUP($D77&amp;"@2",'中間シート（個人）'!$F$6:$O$100,4,FALSE)&amp;VLOOKUP($D77&amp;"@2",'中間シート（個人）'!$F$6:$O$100,5,FALSE))</f>
      </c>
      <c r="U77" s="18">
        <f>IF(ISERROR(VLOOKUP($D77&amp;"@2",'中間シート（個人）'!$F$6:$O$100,6,FALSE)&amp;VLOOKUP($D77&amp;"@2",'中間シート（個人）'!$F$6:$O$100,7,FALSE)&amp;"."&amp;VLOOKUP($D77&amp;"@2",'中間シート（個人）'!$F$6:$O$100,8,FALSE)),"",VLOOKUP($D77&amp;"@2",'中間シート（個人）'!$F$6:$O$100,6,FALSE)&amp;VLOOKUP($D77&amp;"@2",'中間シート（個人）'!$F$6:$O$100,7,FALSE)&amp;"."&amp;VLOOKUP($D77&amp;"@2",'中間シート（個人）'!$F$6:$O$100,8,FALSE))</f>
      </c>
      <c r="V77" s="18">
        <f>IF(ISERROR(VLOOKUP($D77&amp;"@3",'中間シート（個人）'!$F$6:$O$100,4,FALSE)&amp;VLOOKUP($D77&amp;"@3",'中間シート（個人）'!$F$6:$O$100,5,FALSE)),"",VLOOKUP($D77&amp;"@3",'中間シート（個人）'!$F$6:$O$100,4,FALSE)&amp;VLOOKUP($D77&amp;"@3",'中間シート（個人）'!$F$6:$O$100,5,FALSE))</f>
      </c>
      <c r="W77" s="18">
        <f>IF(ISERROR(VLOOKUP($D77&amp;"@3",'中間シート（個人）'!$F$6:$O$100,6,FALSE)&amp;VLOOKUP($D77&amp;"@3",'中間シート（個人）'!$F$6:$O$100,7,FALSE)&amp;"."&amp;VLOOKUP($D77&amp;"@3",'中間シート（個人）'!$F$6:$O$100,8,FALSE)),"",VLOOKUP($D77&amp;"@3",'中間シート（個人）'!$F$6:$O$100,6,FALSE)&amp;VLOOKUP($D77&amp;"@3",'中間シート（個人）'!$F$6:$O$100,7,FALSE)&amp;"."&amp;VLOOKUP($D77&amp;"@3",'中間シート（個人）'!$F$6:$O$100,8,FALSE))</f>
      </c>
      <c r="X77" s="18">
        <f>IF(ISERROR(VLOOKUP($D77&amp;"@4",'中間シート（個人）'!$F$6:$O$100,4,FALSE)&amp;VLOOKUP($D77&amp;"@4",'中間シート（個人）'!$F$6:$O$100,5,FALSE)),"",VLOOKUP($D77&amp;"@4",'中間シート（個人）'!$F$6:$O$100,4,FALSE)&amp;VLOOKUP($D77&amp;"@4",'中間シート（個人）'!$F$6:$O$100,5,FALSE))</f>
      </c>
      <c r="Y77" s="18">
        <f>IF(ISERROR(VLOOKUP($D77&amp;"@4",'中間シート（個人）'!$F$6:$O$100,6,FALSE)&amp;VLOOKUP($D77&amp;"@4",'中間シート（個人）'!$F$6:$O$100,7,FALSE)&amp;"."&amp;VLOOKUP($D77&amp;"@4",'中間シート（個人）'!$F$6:$O$100,8,FALSE)),"",VLOOKUP($D77&amp;"@4",'中間シート（個人）'!$F$6:$O$100,6,FALSE)&amp;VLOOKUP($D77&amp;"@4",'中間シート（個人）'!$F$6:$O$100,7,FALSE)&amp;"."&amp;VLOOKUP($D77&amp;"@4",'中間シート（個人）'!$F$6:$O$100,8,FALSE))</f>
      </c>
      <c r="Z77" s="18">
        <f>IF(ISERROR(VLOOKUP($D77&amp;"@5",'中間シート（個人）'!$F$6:$O$100,4,FALSE)&amp;VLOOKUP($D77&amp;"@5",'中間シート（個人）'!$F$6:$O$100,5,FALSE)),"",VLOOKUP($D77&amp;"@5",'中間シート（個人）'!$F$6:$O$100,4,FALSE)&amp;VLOOKUP($D77&amp;"@5",'中間シート（個人）'!$F$6:$O$100,5,FALSE))</f>
      </c>
      <c r="AA77" s="18">
        <f>IF(ISERROR(VLOOKUP($D77&amp;"@5",'中間シート（個人）'!$F$6:$O$100,6,FALSE)&amp;VLOOKUP($D77&amp;"@5",'中間シート（個人）'!$F$6:$O$100,7,FALSE)&amp;"."&amp;VLOOKUP($D77&amp;"@5",'中間シート（個人）'!$F$6:$O$100,8,FALSE)),"",VLOOKUP($D77&amp;"@5",'中間シート（個人）'!$F$6:$O$100,6,FALSE)&amp;VLOOKUP($D77&amp;"@5",'中間シート（個人）'!$F$6:$O$100,7,FALSE)&amp;"."&amp;VLOOKUP($D77&amp;"@5",'中間シート（個人）'!$F$6:$O$100,8,FALSE))</f>
      </c>
      <c r="AB77" s="18">
        <f>IF(ISERROR(VLOOKUP($D77&amp;"@6",'中間シート（個人）'!$F$6:$O$100,4,FALSE)&amp;VLOOKUP($D77&amp;"@6",'中間シート（個人）'!$F$6:$O$100,5,FALSE)),"",VLOOKUP($D77&amp;"@6",'中間シート（個人）'!$F$6:$O$100,4,FALSE)&amp;VLOOKUP($D77&amp;"@6",'中間シート（個人）'!$F$6:$O$100,5,FALSE))</f>
      </c>
      <c r="AC77" s="18">
        <f>IF(ISERROR(VLOOKUP($D77&amp;"@6",'中間シート（個人）'!$F$6:$O$100,6,FALSE)&amp;VLOOKUP($D77&amp;"@6",'中間シート（個人）'!$F$6:$O$100,7,FALSE)&amp;"."&amp;VLOOKUP($D77&amp;"@6",'中間シート（個人）'!$F$6:$O$100,8,FALSE)),"",VLOOKUP($D77&amp;"@6",'中間シート（個人）'!$F$6:$O$100,6,FALSE)&amp;VLOOKUP($D77&amp;"@6",'中間シート（個人）'!$F$6:$O$100,7,FALSE)&amp;"."&amp;VLOOKUP($D77&amp;"@6",'中間シート（個人）'!$F$6:$O$100,8,FALSE))</f>
      </c>
      <c r="AD77" s="18">
        <f>IF(ISERROR(VLOOKUP($D77&amp;"@7",'中間シート（個人）'!$F$6:$O$100,4,FALSE)&amp;VLOOKUP($D77&amp;"@7",'中間シート（個人）'!$F$6:$O$100,5,FALSE)),"",VLOOKUP($D77&amp;"@7",'中間シート（個人）'!$F$6:$O$100,4,FALSE)&amp;VLOOKUP($D77&amp;"@7",'中間シート（個人）'!$F$6:$O$100,5,FALSE))</f>
      </c>
      <c r="AE77" s="18">
        <f>IF(ISERROR(VLOOKUP($D77&amp;"@7",'中間シート（個人）'!$F$6:$O$100,6,FALSE)&amp;VLOOKUP($D77&amp;"@7",'中間シート（個人）'!$F$6:$O$100,7,FALSE)&amp;"."&amp;VLOOKUP($D77&amp;"@7",'中間シート（個人）'!$F$6:$O$100,8,FALSE)),"",VLOOKUP($D77&amp;"@7",'中間シート（個人）'!$F$6:$O$100,6,FALSE)&amp;VLOOKUP($D77&amp;"@7",'中間シート（個人）'!$F$6:$O$100,7,FALSE)&amp;"."&amp;VLOOKUP($D77&amp;"@7",'中間シート（個人）'!$F$6:$O$100,8,FALSE))</f>
      </c>
      <c r="AF77" s="18">
        <f>IF(ISERROR(VLOOKUP($D77&amp;"@8",'中間シート（個人）'!$F$6:$O$100,4,FALSE)&amp;VLOOKUP($D77&amp;"@8",'中間シート（個人）'!$F$6:$O$100,5,FALSE)),"",VLOOKUP($D77&amp;"@8",'中間シート（個人）'!$F$6:$O$100,4,FALSE)&amp;VLOOKUP($D77&amp;"@8",'中間シート（個人）'!$F$6:$O$100,5,FALSE))</f>
      </c>
      <c r="AG77" s="18">
        <f>IF(ISERROR(VLOOKUP($D77&amp;"@8",'中間シート（個人）'!$F$6:$O$100,6,FALSE)&amp;VLOOKUP($D77&amp;"@8",'中間シート（個人）'!$F$6:$O$100,7,FALSE)&amp;"."&amp;VLOOKUP($D77&amp;"@8",'中間シート（個人）'!$F$6:$O$100,8,FALSE)),"",VLOOKUP($D77&amp;"@8",'中間シート（個人）'!$F$6:$O$100,6,FALSE)&amp;VLOOKUP($D77&amp;"@8",'中間シート（個人）'!$F$6:$O$100,7,FALSE)&amp;"."&amp;VLOOKUP($D77&amp;"@8",'中間シート（個人）'!$F$6:$O$100,8,FALSE))</f>
      </c>
      <c r="AH77" s="18">
        <f>IF(ISERROR(VLOOKUP($D77&amp;"@9",'中間シート（個人）'!$F$6:$O$100,4,FALSE)&amp;VLOOKUP($D77&amp;"@9",'中間シート（個人）'!$F$6:$O$100,5,FALSE)),"",VLOOKUP($D77&amp;"@9",'中間シート（個人）'!$F$6:$O$100,4,FALSE)&amp;VLOOKUP($D77&amp;"@9",'中間シート（個人）'!$F$6:$O$100,5,FALSE))</f>
      </c>
      <c r="AI77" s="18">
        <f>IF(ISERROR(VLOOKUP($D77&amp;"@9",'中間シート（個人）'!$F$6:$O$100,6,FALSE)&amp;VLOOKUP($D77&amp;"@9",'中間シート（個人）'!$F$6:$O$100,7,FALSE)&amp;"."&amp;VLOOKUP($D77&amp;"@9",'中間シート（個人）'!$F$6:$O$100,8,FALSE)),"",VLOOKUP($D77&amp;"@9",'中間シート（個人）'!$F$6:$O$100,6,FALSE)&amp;VLOOKUP($D77&amp;"@9",'中間シート（個人）'!$F$6:$O$100,7,FALSE)&amp;"."&amp;VLOOKUP($D77&amp;"@9",'中間シート（個人）'!$F$6:$O$100,8,FALSE))</f>
      </c>
      <c r="AJ77" s="18">
        <f>IF(ISERROR(VLOOKUP($D77&amp;"@10",'中間シート（個人）'!$F$6:$O$100,4,FALSE)&amp;VLOOKUP($D77&amp;"@10",'中間シート（個人）'!$F$6:$O$100,5,FALSE)),"",VLOOKUP($D77&amp;"@10",'中間シート（個人）'!$F$6:$O$100,4,FALSE)&amp;VLOOKUP($D77&amp;"@10",'中間シート（個人）'!$F$6:$O$100,5,FALSE))</f>
      </c>
      <c r="AK77" s="18">
        <f>IF(ISERROR(VLOOKUP($D77&amp;"@10",'中間シート（個人）'!$F$6:$O$100,6,FALSE)&amp;VLOOKUP($D77&amp;"@10",'中間シート（個人）'!$F$6:$O$100,7,FALSE)&amp;"."&amp;VLOOKUP($D77&amp;"@10",'中間シート（個人）'!$F$6:$O$100,8,FALSE)),"",VLOOKUP($D77&amp;"@10",'中間シート（個人）'!$F$6:$O$100,6,FALSE)&amp;VLOOKUP($D77&amp;"@10",'中間シート（個人）'!$F$6:$O$100,7,FALSE)&amp;"."&amp;VLOOKUP($D77&amp;"@10",'中間シート（個人）'!$F$6:$O$100,8,FALSE))</f>
      </c>
    </row>
    <row r="78" spans="3:37" ht="13.5">
      <c r="C78" s="18">
        <f>IF('中間シート（個人）'!D80="○","",VLOOKUP('個人種目'!F80,'コード一覧'!$A$2:$B$3,2,FALSE))</f>
      </c>
      <c r="D78" s="18">
        <f>IF('中間シート（個人）'!D80="○","",'中間シート（個人）'!C80)</f>
      </c>
      <c r="E78" s="18">
        <f>IF('中間シート（個人）'!D80="○","",ASC('個人種目'!D80&amp;" "&amp;'個人種目'!E80))</f>
      </c>
      <c r="F78" s="18">
        <f>IF('中間シート（個人）'!D80="○","",'個人種目'!G80&amp;IF(LEN('個人種目'!H80)=1,"0"&amp;'個人種目'!H80,'個人種目'!H80)&amp;IF(LEN('個人種目'!I80)=1,"0"&amp;'個人種目'!I80,'個人種目'!I80))</f>
      </c>
      <c r="G78" s="19">
        <f>IF('中間シート（個人）'!D80="○","",VLOOKUP('個人種目'!$J80,'コード一覧'!$C$3:$D$6,2,FALSE))</f>
      </c>
      <c r="H78" s="18">
        <f>IF('中間シート（個人）'!D80="○","",IF('個人種目'!$J80="一般",0,'個人種目'!$K80))</f>
      </c>
      <c r="I78" s="18">
        <f>IF('中間シート（個人）'!D80="○","",'中間シート（個人）'!H80)</f>
      </c>
      <c r="K78" s="18">
        <f>IF('中間シート（個人）'!D80="○","",'個人種目'!$L$1)</f>
      </c>
      <c r="L78" s="18">
        <f>IF('中間シート（個人）'!D80="○","",ASC('申込書_コナミ'!$S$9))</f>
      </c>
      <c r="M78" s="18">
        <f>IF('中間シート（個人）'!D80="○","",'申込書_コナミ'!$E$8)</f>
      </c>
      <c r="Q78" s="18">
        <f>IF('中間シート（個人）'!D80="○","",4)</f>
      </c>
      <c r="R78" s="18">
        <f>IF(ISERROR(VLOOKUP($D78&amp;"@1",'中間シート（個人）'!$F$6:$O$100,4,FALSE)&amp;VLOOKUP($D78&amp;"@1",'中間シート（個人）'!$F$6:$O$100,5,FALSE)),"",VLOOKUP($D78&amp;"@1",'中間シート（個人）'!$F$6:$O$100,4,FALSE)&amp;VLOOKUP($D78&amp;"@1",'中間シート（個人）'!$F$6:$O$100,5,FALSE))</f>
      </c>
      <c r="S78" s="18">
        <f>IF(ISERROR(VLOOKUP($D78&amp;"@1",'中間シート（個人）'!$F$6:$O$100,6,FALSE)&amp;VLOOKUP($D78&amp;"@1",'中間シート（個人）'!$F$6:$O$100,7,FALSE)&amp;"."&amp;VLOOKUP($D78&amp;"@1",'中間シート（個人）'!$F$6:$O$100,8,FALSE)),"",VLOOKUP($D78&amp;"@1",'中間シート（個人）'!$F$6:$O$100,6,FALSE)&amp;VLOOKUP($D78&amp;"@1",'中間シート（個人）'!$F$6:$O$100,7,FALSE)&amp;"."&amp;VLOOKUP($D78&amp;"@1",'中間シート（個人）'!$F$6:$O$100,8,FALSE))</f>
      </c>
      <c r="T78" s="18">
        <f>IF(ISERROR(VLOOKUP($D78&amp;"@2",'中間シート（個人）'!$F$6:$O$100,4,FALSE)&amp;VLOOKUP($D78&amp;"@2",'中間シート（個人）'!$F$6:$O$100,5,FALSE)),"",VLOOKUP($D78&amp;"@2",'中間シート（個人）'!$F$6:$O$100,4,FALSE)&amp;VLOOKUP($D78&amp;"@2",'中間シート（個人）'!$F$6:$O$100,5,FALSE))</f>
      </c>
      <c r="U78" s="18">
        <f>IF(ISERROR(VLOOKUP($D78&amp;"@2",'中間シート（個人）'!$F$6:$O$100,6,FALSE)&amp;VLOOKUP($D78&amp;"@2",'中間シート（個人）'!$F$6:$O$100,7,FALSE)&amp;"."&amp;VLOOKUP($D78&amp;"@2",'中間シート（個人）'!$F$6:$O$100,8,FALSE)),"",VLOOKUP($D78&amp;"@2",'中間シート（個人）'!$F$6:$O$100,6,FALSE)&amp;VLOOKUP($D78&amp;"@2",'中間シート（個人）'!$F$6:$O$100,7,FALSE)&amp;"."&amp;VLOOKUP($D78&amp;"@2",'中間シート（個人）'!$F$6:$O$100,8,FALSE))</f>
      </c>
      <c r="V78" s="18">
        <f>IF(ISERROR(VLOOKUP($D78&amp;"@3",'中間シート（個人）'!$F$6:$O$100,4,FALSE)&amp;VLOOKUP($D78&amp;"@3",'中間シート（個人）'!$F$6:$O$100,5,FALSE)),"",VLOOKUP($D78&amp;"@3",'中間シート（個人）'!$F$6:$O$100,4,FALSE)&amp;VLOOKUP($D78&amp;"@3",'中間シート（個人）'!$F$6:$O$100,5,FALSE))</f>
      </c>
      <c r="W78" s="18">
        <f>IF(ISERROR(VLOOKUP($D78&amp;"@3",'中間シート（個人）'!$F$6:$O$100,6,FALSE)&amp;VLOOKUP($D78&amp;"@3",'中間シート（個人）'!$F$6:$O$100,7,FALSE)&amp;"."&amp;VLOOKUP($D78&amp;"@3",'中間シート（個人）'!$F$6:$O$100,8,FALSE)),"",VLOOKUP($D78&amp;"@3",'中間シート（個人）'!$F$6:$O$100,6,FALSE)&amp;VLOOKUP($D78&amp;"@3",'中間シート（個人）'!$F$6:$O$100,7,FALSE)&amp;"."&amp;VLOOKUP($D78&amp;"@3",'中間シート（個人）'!$F$6:$O$100,8,FALSE))</f>
      </c>
      <c r="X78" s="18">
        <f>IF(ISERROR(VLOOKUP($D78&amp;"@4",'中間シート（個人）'!$F$6:$O$100,4,FALSE)&amp;VLOOKUP($D78&amp;"@4",'中間シート（個人）'!$F$6:$O$100,5,FALSE)),"",VLOOKUP($D78&amp;"@4",'中間シート（個人）'!$F$6:$O$100,4,FALSE)&amp;VLOOKUP($D78&amp;"@4",'中間シート（個人）'!$F$6:$O$100,5,FALSE))</f>
      </c>
      <c r="Y78" s="18">
        <f>IF(ISERROR(VLOOKUP($D78&amp;"@4",'中間シート（個人）'!$F$6:$O$100,6,FALSE)&amp;VLOOKUP($D78&amp;"@4",'中間シート（個人）'!$F$6:$O$100,7,FALSE)&amp;"."&amp;VLOOKUP($D78&amp;"@4",'中間シート（個人）'!$F$6:$O$100,8,FALSE)),"",VLOOKUP($D78&amp;"@4",'中間シート（個人）'!$F$6:$O$100,6,FALSE)&amp;VLOOKUP($D78&amp;"@4",'中間シート（個人）'!$F$6:$O$100,7,FALSE)&amp;"."&amp;VLOOKUP($D78&amp;"@4",'中間シート（個人）'!$F$6:$O$100,8,FALSE))</f>
      </c>
      <c r="Z78" s="18">
        <f>IF(ISERROR(VLOOKUP($D78&amp;"@5",'中間シート（個人）'!$F$6:$O$100,4,FALSE)&amp;VLOOKUP($D78&amp;"@5",'中間シート（個人）'!$F$6:$O$100,5,FALSE)),"",VLOOKUP($D78&amp;"@5",'中間シート（個人）'!$F$6:$O$100,4,FALSE)&amp;VLOOKUP($D78&amp;"@5",'中間シート（個人）'!$F$6:$O$100,5,FALSE))</f>
      </c>
      <c r="AA78" s="18">
        <f>IF(ISERROR(VLOOKUP($D78&amp;"@5",'中間シート（個人）'!$F$6:$O$100,6,FALSE)&amp;VLOOKUP($D78&amp;"@5",'中間シート（個人）'!$F$6:$O$100,7,FALSE)&amp;"."&amp;VLOOKUP($D78&amp;"@5",'中間シート（個人）'!$F$6:$O$100,8,FALSE)),"",VLOOKUP($D78&amp;"@5",'中間シート（個人）'!$F$6:$O$100,6,FALSE)&amp;VLOOKUP($D78&amp;"@5",'中間シート（個人）'!$F$6:$O$100,7,FALSE)&amp;"."&amp;VLOOKUP($D78&amp;"@5",'中間シート（個人）'!$F$6:$O$100,8,FALSE))</f>
      </c>
      <c r="AB78" s="18">
        <f>IF(ISERROR(VLOOKUP($D78&amp;"@6",'中間シート（個人）'!$F$6:$O$100,4,FALSE)&amp;VLOOKUP($D78&amp;"@6",'中間シート（個人）'!$F$6:$O$100,5,FALSE)),"",VLOOKUP($D78&amp;"@6",'中間シート（個人）'!$F$6:$O$100,4,FALSE)&amp;VLOOKUP($D78&amp;"@6",'中間シート（個人）'!$F$6:$O$100,5,FALSE))</f>
      </c>
      <c r="AC78" s="18">
        <f>IF(ISERROR(VLOOKUP($D78&amp;"@6",'中間シート（個人）'!$F$6:$O$100,6,FALSE)&amp;VLOOKUP($D78&amp;"@6",'中間シート（個人）'!$F$6:$O$100,7,FALSE)&amp;"."&amp;VLOOKUP($D78&amp;"@6",'中間シート（個人）'!$F$6:$O$100,8,FALSE)),"",VLOOKUP($D78&amp;"@6",'中間シート（個人）'!$F$6:$O$100,6,FALSE)&amp;VLOOKUP($D78&amp;"@6",'中間シート（個人）'!$F$6:$O$100,7,FALSE)&amp;"."&amp;VLOOKUP($D78&amp;"@6",'中間シート（個人）'!$F$6:$O$100,8,FALSE))</f>
      </c>
      <c r="AD78" s="18">
        <f>IF(ISERROR(VLOOKUP($D78&amp;"@7",'中間シート（個人）'!$F$6:$O$100,4,FALSE)&amp;VLOOKUP($D78&amp;"@7",'中間シート（個人）'!$F$6:$O$100,5,FALSE)),"",VLOOKUP($D78&amp;"@7",'中間シート（個人）'!$F$6:$O$100,4,FALSE)&amp;VLOOKUP($D78&amp;"@7",'中間シート（個人）'!$F$6:$O$100,5,FALSE))</f>
      </c>
      <c r="AE78" s="18">
        <f>IF(ISERROR(VLOOKUP($D78&amp;"@7",'中間シート（個人）'!$F$6:$O$100,6,FALSE)&amp;VLOOKUP($D78&amp;"@7",'中間シート（個人）'!$F$6:$O$100,7,FALSE)&amp;"."&amp;VLOOKUP($D78&amp;"@7",'中間シート（個人）'!$F$6:$O$100,8,FALSE)),"",VLOOKUP($D78&amp;"@7",'中間シート（個人）'!$F$6:$O$100,6,FALSE)&amp;VLOOKUP($D78&amp;"@7",'中間シート（個人）'!$F$6:$O$100,7,FALSE)&amp;"."&amp;VLOOKUP($D78&amp;"@7",'中間シート（個人）'!$F$6:$O$100,8,FALSE))</f>
      </c>
      <c r="AF78" s="18">
        <f>IF(ISERROR(VLOOKUP($D78&amp;"@8",'中間シート（個人）'!$F$6:$O$100,4,FALSE)&amp;VLOOKUP($D78&amp;"@8",'中間シート（個人）'!$F$6:$O$100,5,FALSE)),"",VLOOKUP($D78&amp;"@8",'中間シート（個人）'!$F$6:$O$100,4,FALSE)&amp;VLOOKUP($D78&amp;"@8",'中間シート（個人）'!$F$6:$O$100,5,FALSE))</f>
      </c>
      <c r="AG78" s="18">
        <f>IF(ISERROR(VLOOKUP($D78&amp;"@8",'中間シート（個人）'!$F$6:$O$100,6,FALSE)&amp;VLOOKUP($D78&amp;"@8",'中間シート（個人）'!$F$6:$O$100,7,FALSE)&amp;"."&amp;VLOOKUP($D78&amp;"@8",'中間シート（個人）'!$F$6:$O$100,8,FALSE)),"",VLOOKUP($D78&amp;"@8",'中間シート（個人）'!$F$6:$O$100,6,FALSE)&amp;VLOOKUP($D78&amp;"@8",'中間シート（個人）'!$F$6:$O$100,7,FALSE)&amp;"."&amp;VLOOKUP($D78&amp;"@8",'中間シート（個人）'!$F$6:$O$100,8,FALSE))</f>
      </c>
      <c r="AH78" s="18">
        <f>IF(ISERROR(VLOOKUP($D78&amp;"@9",'中間シート（個人）'!$F$6:$O$100,4,FALSE)&amp;VLOOKUP($D78&amp;"@9",'中間シート（個人）'!$F$6:$O$100,5,FALSE)),"",VLOOKUP($D78&amp;"@9",'中間シート（個人）'!$F$6:$O$100,4,FALSE)&amp;VLOOKUP($D78&amp;"@9",'中間シート（個人）'!$F$6:$O$100,5,FALSE))</f>
      </c>
      <c r="AI78" s="18">
        <f>IF(ISERROR(VLOOKUP($D78&amp;"@9",'中間シート（個人）'!$F$6:$O$100,6,FALSE)&amp;VLOOKUP($D78&amp;"@9",'中間シート（個人）'!$F$6:$O$100,7,FALSE)&amp;"."&amp;VLOOKUP($D78&amp;"@9",'中間シート（個人）'!$F$6:$O$100,8,FALSE)),"",VLOOKUP($D78&amp;"@9",'中間シート（個人）'!$F$6:$O$100,6,FALSE)&amp;VLOOKUP($D78&amp;"@9",'中間シート（個人）'!$F$6:$O$100,7,FALSE)&amp;"."&amp;VLOOKUP($D78&amp;"@9",'中間シート（個人）'!$F$6:$O$100,8,FALSE))</f>
      </c>
      <c r="AJ78" s="18">
        <f>IF(ISERROR(VLOOKUP($D78&amp;"@10",'中間シート（個人）'!$F$6:$O$100,4,FALSE)&amp;VLOOKUP($D78&amp;"@10",'中間シート（個人）'!$F$6:$O$100,5,FALSE)),"",VLOOKUP($D78&amp;"@10",'中間シート（個人）'!$F$6:$O$100,4,FALSE)&amp;VLOOKUP($D78&amp;"@10",'中間シート（個人）'!$F$6:$O$100,5,FALSE))</f>
      </c>
      <c r="AK78" s="18">
        <f>IF(ISERROR(VLOOKUP($D78&amp;"@10",'中間シート（個人）'!$F$6:$O$100,6,FALSE)&amp;VLOOKUP($D78&amp;"@10",'中間シート（個人）'!$F$6:$O$100,7,FALSE)&amp;"."&amp;VLOOKUP($D78&amp;"@10",'中間シート（個人）'!$F$6:$O$100,8,FALSE)),"",VLOOKUP($D78&amp;"@10",'中間シート（個人）'!$F$6:$O$100,6,FALSE)&amp;VLOOKUP($D78&amp;"@10",'中間シート（個人）'!$F$6:$O$100,7,FALSE)&amp;"."&amp;VLOOKUP($D78&amp;"@10",'中間シート（個人）'!$F$6:$O$100,8,FALSE))</f>
      </c>
    </row>
    <row r="79" spans="3:37" ht="13.5">
      <c r="C79" s="18">
        <f>IF('中間シート（個人）'!D81="○","",VLOOKUP('個人種目'!F81,'コード一覧'!$A$2:$B$3,2,FALSE))</f>
      </c>
      <c r="D79" s="18">
        <f>IF('中間シート（個人）'!D81="○","",'中間シート（個人）'!C81)</f>
      </c>
      <c r="E79" s="18">
        <f>IF('中間シート（個人）'!D81="○","",ASC('個人種目'!D81&amp;" "&amp;'個人種目'!E81))</f>
      </c>
      <c r="F79" s="18">
        <f>IF('中間シート（個人）'!D81="○","",'個人種目'!G81&amp;IF(LEN('個人種目'!H81)=1,"0"&amp;'個人種目'!H81,'個人種目'!H81)&amp;IF(LEN('個人種目'!I81)=1,"0"&amp;'個人種目'!I81,'個人種目'!I81))</f>
      </c>
      <c r="G79" s="19">
        <f>IF('中間シート（個人）'!D81="○","",VLOOKUP('個人種目'!$J81,'コード一覧'!$C$3:$D$6,2,FALSE))</f>
      </c>
      <c r="H79" s="18">
        <f>IF('中間シート（個人）'!D81="○","",IF('個人種目'!$J81="一般",0,'個人種目'!$K81))</f>
      </c>
      <c r="I79" s="18">
        <f>IF('中間シート（個人）'!D81="○","",'中間シート（個人）'!H81)</f>
      </c>
      <c r="K79" s="18">
        <f>IF('中間シート（個人）'!D81="○","",'個人種目'!$L$1)</f>
      </c>
      <c r="L79" s="18">
        <f>IF('中間シート（個人）'!D81="○","",ASC('申込書_コナミ'!$S$9))</f>
      </c>
      <c r="M79" s="18">
        <f>IF('中間シート（個人）'!D81="○","",'申込書_コナミ'!$E$8)</f>
      </c>
      <c r="Q79" s="18">
        <f>IF('中間シート（個人）'!D81="○","",4)</f>
      </c>
      <c r="R79" s="18">
        <f>IF(ISERROR(VLOOKUP($D79&amp;"@1",'中間シート（個人）'!$F$6:$O$100,4,FALSE)&amp;VLOOKUP($D79&amp;"@1",'中間シート（個人）'!$F$6:$O$100,5,FALSE)),"",VLOOKUP($D79&amp;"@1",'中間シート（個人）'!$F$6:$O$100,4,FALSE)&amp;VLOOKUP($D79&amp;"@1",'中間シート（個人）'!$F$6:$O$100,5,FALSE))</f>
      </c>
      <c r="S79" s="18">
        <f>IF(ISERROR(VLOOKUP($D79&amp;"@1",'中間シート（個人）'!$F$6:$O$100,6,FALSE)&amp;VLOOKUP($D79&amp;"@1",'中間シート（個人）'!$F$6:$O$100,7,FALSE)&amp;"."&amp;VLOOKUP($D79&amp;"@1",'中間シート（個人）'!$F$6:$O$100,8,FALSE)),"",VLOOKUP($D79&amp;"@1",'中間シート（個人）'!$F$6:$O$100,6,FALSE)&amp;VLOOKUP($D79&amp;"@1",'中間シート（個人）'!$F$6:$O$100,7,FALSE)&amp;"."&amp;VLOOKUP($D79&amp;"@1",'中間シート（個人）'!$F$6:$O$100,8,FALSE))</f>
      </c>
      <c r="T79" s="18">
        <f>IF(ISERROR(VLOOKUP($D79&amp;"@2",'中間シート（個人）'!$F$6:$O$100,4,FALSE)&amp;VLOOKUP($D79&amp;"@2",'中間シート（個人）'!$F$6:$O$100,5,FALSE)),"",VLOOKUP($D79&amp;"@2",'中間シート（個人）'!$F$6:$O$100,4,FALSE)&amp;VLOOKUP($D79&amp;"@2",'中間シート（個人）'!$F$6:$O$100,5,FALSE))</f>
      </c>
      <c r="U79" s="18">
        <f>IF(ISERROR(VLOOKUP($D79&amp;"@2",'中間シート（個人）'!$F$6:$O$100,6,FALSE)&amp;VLOOKUP($D79&amp;"@2",'中間シート（個人）'!$F$6:$O$100,7,FALSE)&amp;"."&amp;VLOOKUP($D79&amp;"@2",'中間シート（個人）'!$F$6:$O$100,8,FALSE)),"",VLOOKUP($D79&amp;"@2",'中間シート（個人）'!$F$6:$O$100,6,FALSE)&amp;VLOOKUP($D79&amp;"@2",'中間シート（個人）'!$F$6:$O$100,7,FALSE)&amp;"."&amp;VLOOKUP($D79&amp;"@2",'中間シート（個人）'!$F$6:$O$100,8,FALSE))</f>
      </c>
      <c r="V79" s="18">
        <f>IF(ISERROR(VLOOKUP($D79&amp;"@3",'中間シート（個人）'!$F$6:$O$100,4,FALSE)&amp;VLOOKUP($D79&amp;"@3",'中間シート（個人）'!$F$6:$O$100,5,FALSE)),"",VLOOKUP($D79&amp;"@3",'中間シート（個人）'!$F$6:$O$100,4,FALSE)&amp;VLOOKUP($D79&amp;"@3",'中間シート（個人）'!$F$6:$O$100,5,FALSE))</f>
      </c>
      <c r="W79" s="18">
        <f>IF(ISERROR(VLOOKUP($D79&amp;"@3",'中間シート（個人）'!$F$6:$O$100,6,FALSE)&amp;VLOOKUP($D79&amp;"@3",'中間シート（個人）'!$F$6:$O$100,7,FALSE)&amp;"."&amp;VLOOKUP($D79&amp;"@3",'中間シート（個人）'!$F$6:$O$100,8,FALSE)),"",VLOOKUP($D79&amp;"@3",'中間シート（個人）'!$F$6:$O$100,6,FALSE)&amp;VLOOKUP($D79&amp;"@3",'中間シート（個人）'!$F$6:$O$100,7,FALSE)&amp;"."&amp;VLOOKUP($D79&amp;"@3",'中間シート（個人）'!$F$6:$O$100,8,FALSE))</f>
      </c>
      <c r="X79" s="18">
        <f>IF(ISERROR(VLOOKUP($D79&amp;"@4",'中間シート（個人）'!$F$6:$O$100,4,FALSE)&amp;VLOOKUP($D79&amp;"@4",'中間シート（個人）'!$F$6:$O$100,5,FALSE)),"",VLOOKUP($D79&amp;"@4",'中間シート（個人）'!$F$6:$O$100,4,FALSE)&amp;VLOOKUP($D79&amp;"@4",'中間シート（個人）'!$F$6:$O$100,5,FALSE))</f>
      </c>
      <c r="Y79" s="18">
        <f>IF(ISERROR(VLOOKUP($D79&amp;"@4",'中間シート（個人）'!$F$6:$O$100,6,FALSE)&amp;VLOOKUP($D79&amp;"@4",'中間シート（個人）'!$F$6:$O$100,7,FALSE)&amp;"."&amp;VLOOKUP($D79&amp;"@4",'中間シート（個人）'!$F$6:$O$100,8,FALSE)),"",VLOOKUP($D79&amp;"@4",'中間シート（個人）'!$F$6:$O$100,6,FALSE)&amp;VLOOKUP($D79&amp;"@4",'中間シート（個人）'!$F$6:$O$100,7,FALSE)&amp;"."&amp;VLOOKUP($D79&amp;"@4",'中間シート（個人）'!$F$6:$O$100,8,FALSE))</f>
      </c>
      <c r="Z79" s="18">
        <f>IF(ISERROR(VLOOKUP($D79&amp;"@5",'中間シート（個人）'!$F$6:$O$100,4,FALSE)&amp;VLOOKUP($D79&amp;"@5",'中間シート（個人）'!$F$6:$O$100,5,FALSE)),"",VLOOKUP($D79&amp;"@5",'中間シート（個人）'!$F$6:$O$100,4,FALSE)&amp;VLOOKUP($D79&amp;"@5",'中間シート（個人）'!$F$6:$O$100,5,FALSE))</f>
      </c>
      <c r="AA79" s="18">
        <f>IF(ISERROR(VLOOKUP($D79&amp;"@5",'中間シート（個人）'!$F$6:$O$100,6,FALSE)&amp;VLOOKUP($D79&amp;"@5",'中間シート（個人）'!$F$6:$O$100,7,FALSE)&amp;"."&amp;VLOOKUP($D79&amp;"@5",'中間シート（個人）'!$F$6:$O$100,8,FALSE)),"",VLOOKUP($D79&amp;"@5",'中間シート（個人）'!$F$6:$O$100,6,FALSE)&amp;VLOOKUP($D79&amp;"@5",'中間シート（個人）'!$F$6:$O$100,7,FALSE)&amp;"."&amp;VLOOKUP($D79&amp;"@5",'中間シート（個人）'!$F$6:$O$100,8,FALSE))</f>
      </c>
      <c r="AB79" s="18">
        <f>IF(ISERROR(VLOOKUP($D79&amp;"@6",'中間シート（個人）'!$F$6:$O$100,4,FALSE)&amp;VLOOKUP($D79&amp;"@6",'中間シート（個人）'!$F$6:$O$100,5,FALSE)),"",VLOOKUP($D79&amp;"@6",'中間シート（個人）'!$F$6:$O$100,4,FALSE)&amp;VLOOKUP($D79&amp;"@6",'中間シート（個人）'!$F$6:$O$100,5,FALSE))</f>
      </c>
      <c r="AC79" s="18">
        <f>IF(ISERROR(VLOOKUP($D79&amp;"@6",'中間シート（個人）'!$F$6:$O$100,6,FALSE)&amp;VLOOKUP($D79&amp;"@6",'中間シート（個人）'!$F$6:$O$100,7,FALSE)&amp;"."&amp;VLOOKUP($D79&amp;"@6",'中間シート（個人）'!$F$6:$O$100,8,FALSE)),"",VLOOKUP($D79&amp;"@6",'中間シート（個人）'!$F$6:$O$100,6,FALSE)&amp;VLOOKUP($D79&amp;"@6",'中間シート（個人）'!$F$6:$O$100,7,FALSE)&amp;"."&amp;VLOOKUP($D79&amp;"@6",'中間シート（個人）'!$F$6:$O$100,8,FALSE))</f>
      </c>
      <c r="AD79" s="18">
        <f>IF(ISERROR(VLOOKUP($D79&amp;"@7",'中間シート（個人）'!$F$6:$O$100,4,FALSE)&amp;VLOOKUP($D79&amp;"@7",'中間シート（個人）'!$F$6:$O$100,5,FALSE)),"",VLOOKUP($D79&amp;"@7",'中間シート（個人）'!$F$6:$O$100,4,FALSE)&amp;VLOOKUP($D79&amp;"@7",'中間シート（個人）'!$F$6:$O$100,5,FALSE))</f>
      </c>
      <c r="AE79" s="18">
        <f>IF(ISERROR(VLOOKUP($D79&amp;"@7",'中間シート（個人）'!$F$6:$O$100,6,FALSE)&amp;VLOOKUP($D79&amp;"@7",'中間シート（個人）'!$F$6:$O$100,7,FALSE)&amp;"."&amp;VLOOKUP($D79&amp;"@7",'中間シート（個人）'!$F$6:$O$100,8,FALSE)),"",VLOOKUP($D79&amp;"@7",'中間シート（個人）'!$F$6:$O$100,6,FALSE)&amp;VLOOKUP($D79&amp;"@7",'中間シート（個人）'!$F$6:$O$100,7,FALSE)&amp;"."&amp;VLOOKUP($D79&amp;"@7",'中間シート（個人）'!$F$6:$O$100,8,FALSE))</f>
      </c>
      <c r="AF79" s="18">
        <f>IF(ISERROR(VLOOKUP($D79&amp;"@8",'中間シート（個人）'!$F$6:$O$100,4,FALSE)&amp;VLOOKUP($D79&amp;"@8",'中間シート（個人）'!$F$6:$O$100,5,FALSE)),"",VLOOKUP($D79&amp;"@8",'中間シート（個人）'!$F$6:$O$100,4,FALSE)&amp;VLOOKUP($D79&amp;"@8",'中間シート（個人）'!$F$6:$O$100,5,FALSE))</f>
      </c>
      <c r="AG79" s="18">
        <f>IF(ISERROR(VLOOKUP($D79&amp;"@8",'中間シート（個人）'!$F$6:$O$100,6,FALSE)&amp;VLOOKUP($D79&amp;"@8",'中間シート（個人）'!$F$6:$O$100,7,FALSE)&amp;"."&amp;VLOOKUP($D79&amp;"@8",'中間シート（個人）'!$F$6:$O$100,8,FALSE)),"",VLOOKUP($D79&amp;"@8",'中間シート（個人）'!$F$6:$O$100,6,FALSE)&amp;VLOOKUP($D79&amp;"@8",'中間シート（個人）'!$F$6:$O$100,7,FALSE)&amp;"."&amp;VLOOKUP($D79&amp;"@8",'中間シート（個人）'!$F$6:$O$100,8,FALSE))</f>
      </c>
      <c r="AH79" s="18">
        <f>IF(ISERROR(VLOOKUP($D79&amp;"@9",'中間シート（個人）'!$F$6:$O$100,4,FALSE)&amp;VLOOKUP($D79&amp;"@9",'中間シート（個人）'!$F$6:$O$100,5,FALSE)),"",VLOOKUP($D79&amp;"@9",'中間シート（個人）'!$F$6:$O$100,4,FALSE)&amp;VLOOKUP($D79&amp;"@9",'中間シート（個人）'!$F$6:$O$100,5,FALSE))</f>
      </c>
      <c r="AI79" s="18">
        <f>IF(ISERROR(VLOOKUP($D79&amp;"@9",'中間シート（個人）'!$F$6:$O$100,6,FALSE)&amp;VLOOKUP($D79&amp;"@9",'中間シート（個人）'!$F$6:$O$100,7,FALSE)&amp;"."&amp;VLOOKUP($D79&amp;"@9",'中間シート（個人）'!$F$6:$O$100,8,FALSE)),"",VLOOKUP($D79&amp;"@9",'中間シート（個人）'!$F$6:$O$100,6,FALSE)&amp;VLOOKUP($D79&amp;"@9",'中間シート（個人）'!$F$6:$O$100,7,FALSE)&amp;"."&amp;VLOOKUP($D79&amp;"@9",'中間シート（個人）'!$F$6:$O$100,8,FALSE))</f>
      </c>
      <c r="AJ79" s="18">
        <f>IF(ISERROR(VLOOKUP($D79&amp;"@10",'中間シート（個人）'!$F$6:$O$100,4,FALSE)&amp;VLOOKUP($D79&amp;"@10",'中間シート（個人）'!$F$6:$O$100,5,FALSE)),"",VLOOKUP($D79&amp;"@10",'中間シート（個人）'!$F$6:$O$100,4,FALSE)&amp;VLOOKUP($D79&amp;"@10",'中間シート（個人）'!$F$6:$O$100,5,FALSE))</f>
      </c>
      <c r="AK79" s="18">
        <f>IF(ISERROR(VLOOKUP($D79&amp;"@10",'中間シート（個人）'!$F$6:$O$100,6,FALSE)&amp;VLOOKUP($D79&amp;"@10",'中間シート（個人）'!$F$6:$O$100,7,FALSE)&amp;"."&amp;VLOOKUP($D79&amp;"@10",'中間シート（個人）'!$F$6:$O$100,8,FALSE)),"",VLOOKUP($D79&amp;"@10",'中間シート（個人）'!$F$6:$O$100,6,FALSE)&amp;VLOOKUP($D79&amp;"@10",'中間シート（個人）'!$F$6:$O$100,7,FALSE)&amp;"."&amp;VLOOKUP($D79&amp;"@10",'中間シート（個人）'!$F$6:$O$100,8,FALSE))</f>
      </c>
    </row>
    <row r="80" spans="3:37" ht="13.5">
      <c r="C80" s="18">
        <f>IF('中間シート（個人）'!D82="○","",VLOOKUP('個人種目'!F82,'コード一覧'!$A$2:$B$3,2,FALSE))</f>
      </c>
      <c r="D80" s="18">
        <f>IF('中間シート（個人）'!D82="○","",'中間シート（個人）'!C82)</f>
      </c>
      <c r="E80" s="18">
        <f>IF('中間シート（個人）'!D82="○","",ASC('個人種目'!D82&amp;" "&amp;'個人種目'!E82))</f>
      </c>
      <c r="F80" s="18">
        <f>IF('中間シート（個人）'!D82="○","",'個人種目'!G82&amp;IF(LEN('個人種目'!H82)=1,"0"&amp;'個人種目'!H82,'個人種目'!H82)&amp;IF(LEN('個人種目'!I82)=1,"0"&amp;'個人種目'!I82,'個人種目'!I82))</f>
      </c>
      <c r="G80" s="19">
        <f>IF('中間シート（個人）'!D82="○","",VLOOKUP('個人種目'!$J82,'コード一覧'!$C$3:$D$6,2,FALSE))</f>
      </c>
      <c r="H80" s="18">
        <f>IF('中間シート（個人）'!D82="○","",IF('個人種目'!$J82="一般",0,'個人種目'!$K82))</f>
      </c>
      <c r="I80" s="18">
        <f>IF('中間シート（個人）'!D82="○","",'中間シート（個人）'!H82)</f>
      </c>
      <c r="K80" s="18">
        <f>IF('中間シート（個人）'!D82="○","",'個人種目'!$L$1)</f>
      </c>
      <c r="L80" s="18">
        <f>IF('中間シート（個人）'!D82="○","",ASC('申込書_コナミ'!$S$9))</f>
      </c>
      <c r="M80" s="18">
        <f>IF('中間シート（個人）'!D82="○","",'申込書_コナミ'!$E$8)</f>
      </c>
      <c r="Q80" s="18">
        <f>IF('中間シート（個人）'!D82="○","",4)</f>
      </c>
      <c r="R80" s="18">
        <f>IF(ISERROR(VLOOKUP($D80&amp;"@1",'中間シート（個人）'!$F$6:$O$100,4,FALSE)&amp;VLOOKUP($D80&amp;"@1",'中間シート（個人）'!$F$6:$O$100,5,FALSE)),"",VLOOKUP($D80&amp;"@1",'中間シート（個人）'!$F$6:$O$100,4,FALSE)&amp;VLOOKUP($D80&amp;"@1",'中間シート（個人）'!$F$6:$O$100,5,FALSE))</f>
      </c>
      <c r="S80" s="18">
        <f>IF(ISERROR(VLOOKUP($D80&amp;"@1",'中間シート（個人）'!$F$6:$O$100,6,FALSE)&amp;VLOOKUP($D80&amp;"@1",'中間シート（個人）'!$F$6:$O$100,7,FALSE)&amp;"."&amp;VLOOKUP($D80&amp;"@1",'中間シート（個人）'!$F$6:$O$100,8,FALSE)),"",VLOOKUP($D80&amp;"@1",'中間シート（個人）'!$F$6:$O$100,6,FALSE)&amp;VLOOKUP($D80&amp;"@1",'中間シート（個人）'!$F$6:$O$100,7,FALSE)&amp;"."&amp;VLOOKUP($D80&amp;"@1",'中間シート（個人）'!$F$6:$O$100,8,FALSE))</f>
      </c>
      <c r="T80" s="18">
        <f>IF(ISERROR(VLOOKUP($D80&amp;"@2",'中間シート（個人）'!$F$6:$O$100,4,FALSE)&amp;VLOOKUP($D80&amp;"@2",'中間シート（個人）'!$F$6:$O$100,5,FALSE)),"",VLOOKUP($D80&amp;"@2",'中間シート（個人）'!$F$6:$O$100,4,FALSE)&amp;VLOOKUP($D80&amp;"@2",'中間シート（個人）'!$F$6:$O$100,5,FALSE))</f>
      </c>
      <c r="U80" s="18">
        <f>IF(ISERROR(VLOOKUP($D80&amp;"@2",'中間シート（個人）'!$F$6:$O$100,6,FALSE)&amp;VLOOKUP($D80&amp;"@2",'中間シート（個人）'!$F$6:$O$100,7,FALSE)&amp;"."&amp;VLOOKUP($D80&amp;"@2",'中間シート（個人）'!$F$6:$O$100,8,FALSE)),"",VLOOKUP($D80&amp;"@2",'中間シート（個人）'!$F$6:$O$100,6,FALSE)&amp;VLOOKUP($D80&amp;"@2",'中間シート（個人）'!$F$6:$O$100,7,FALSE)&amp;"."&amp;VLOOKUP($D80&amp;"@2",'中間シート（個人）'!$F$6:$O$100,8,FALSE))</f>
      </c>
      <c r="V80" s="18">
        <f>IF(ISERROR(VLOOKUP($D80&amp;"@3",'中間シート（個人）'!$F$6:$O$100,4,FALSE)&amp;VLOOKUP($D80&amp;"@3",'中間シート（個人）'!$F$6:$O$100,5,FALSE)),"",VLOOKUP($D80&amp;"@3",'中間シート（個人）'!$F$6:$O$100,4,FALSE)&amp;VLOOKUP($D80&amp;"@3",'中間シート（個人）'!$F$6:$O$100,5,FALSE))</f>
      </c>
      <c r="W80" s="18">
        <f>IF(ISERROR(VLOOKUP($D80&amp;"@3",'中間シート（個人）'!$F$6:$O$100,6,FALSE)&amp;VLOOKUP($D80&amp;"@3",'中間シート（個人）'!$F$6:$O$100,7,FALSE)&amp;"."&amp;VLOOKUP($D80&amp;"@3",'中間シート（個人）'!$F$6:$O$100,8,FALSE)),"",VLOOKUP($D80&amp;"@3",'中間シート（個人）'!$F$6:$O$100,6,FALSE)&amp;VLOOKUP($D80&amp;"@3",'中間シート（個人）'!$F$6:$O$100,7,FALSE)&amp;"."&amp;VLOOKUP($D80&amp;"@3",'中間シート（個人）'!$F$6:$O$100,8,FALSE))</f>
      </c>
      <c r="X80" s="18">
        <f>IF(ISERROR(VLOOKUP($D80&amp;"@4",'中間シート（個人）'!$F$6:$O$100,4,FALSE)&amp;VLOOKUP($D80&amp;"@4",'中間シート（個人）'!$F$6:$O$100,5,FALSE)),"",VLOOKUP($D80&amp;"@4",'中間シート（個人）'!$F$6:$O$100,4,FALSE)&amp;VLOOKUP($D80&amp;"@4",'中間シート（個人）'!$F$6:$O$100,5,FALSE))</f>
      </c>
      <c r="Y80" s="18">
        <f>IF(ISERROR(VLOOKUP($D80&amp;"@4",'中間シート（個人）'!$F$6:$O$100,6,FALSE)&amp;VLOOKUP($D80&amp;"@4",'中間シート（個人）'!$F$6:$O$100,7,FALSE)&amp;"."&amp;VLOOKUP($D80&amp;"@4",'中間シート（個人）'!$F$6:$O$100,8,FALSE)),"",VLOOKUP($D80&amp;"@4",'中間シート（個人）'!$F$6:$O$100,6,FALSE)&amp;VLOOKUP($D80&amp;"@4",'中間シート（個人）'!$F$6:$O$100,7,FALSE)&amp;"."&amp;VLOOKUP($D80&amp;"@4",'中間シート（個人）'!$F$6:$O$100,8,FALSE))</f>
      </c>
      <c r="Z80" s="18">
        <f>IF(ISERROR(VLOOKUP($D80&amp;"@5",'中間シート（個人）'!$F$6:$O$100,4,FALSE)&amp;VLOOKUP($D80&amp;"@5",'中間シート（個人）'!$F$6:$O$100,5,FALSE)),"",VLOOKUP($D80&amp;"@5",'中間シート（個人）'!$F$6:$O$100,4,FALSE)&amp;VLOOKUP($D80&amp;"@5",'中間シート（個人）'!$F$6:$O$100,5,FALSE))</f>
      </c>
      <c r="AA80" s="18">
        <f>IF(ISERROR(VLOOKUP($D80&amp;"@5",'中間シート（個人）'!$F$6:$O$100,6,FALSE)&amp;VLOOKUP($D80&amp;"@5",'中間シート（個人）'!$F$6:$O$100,7,FALSE)&amp;"."&amp;VLOOKUP($D80&amp;"@5",'中間シート（個人）'!$F$6:$O$100,8,FALSE)),"",VLOOKUP($D80&amp;"@5",'中間シート（個人）'!$F$6:$O$100,6,FALSE)&amp;VLOOKUP($D80&amp;"@5",'中間シート（個人）'!$F$6:$O$100,7,FALSE)&amp;"."&amp;VLOOKUP($D80&amp;"@5",'中間シート（個人）'!$F$6:$O$100,8,FALSE))</f>
      </c>
      <c r="AB80" s="18">
        <f>IF(ISERROR(VLOOKUP($D80&amp;"@6",'中間シート（個人）'!$F$6:$O$100,4,FALSE)&amp;VLOOKUP($D80&amp;"@6",'中間シート（個人）'!$F$6:$O$100,5,FALSE)),"",VLOOKUP($D80&amp;"@6",'中間シート（個人）'!$F$6:$O$100,4,FALSE)&amp;VLOOKUP($D80&amp;"@6",'中間シート（個人）'!$F$6:$O$100,5,FALSE))</f>
      </c>
      <c r="AC80" s="18">
        <f>IF(ISERROR(VLOOKUP($D80&amp;"@6",'中間シート（個人）'!$F$6:$O$100,6,FALSE)&amp;VLOOKUP($D80&amp;"@6",'中間シート（個人）'!$F$6:$O$100,7,FALSE)&amp;"."&amp;VLOOKUP($D80&amp;"@6",'中間シート（個人）'!$F$6:$O$100,8,FALSE)),"",VLOOKUP($D80&amp;"@6",'中間シート（個人）'!$F$6:$O$100,6,FALSE)&amp;VLOOKUP($D80&amp;"@6",'中間シート（個人）'!$F$6:$O$100,7,FALSE)&amp;"."&amp;VLOOKUP($D80&amp;"@6",'中間シート（個人）'!$F$6:$O$100,8,FALSE))</f>
      </c>
      <c r="AD80" s="18">
        <f>IF(ISERROR(VLOOKUP($D80&amp;"@7",'中間シート（個人）'!$F$6:$O$100,4,FALSE)&amp;VLOOKUP($D80&amp;"@7",'中間シート（個人）'!$F$6:$O$100,5,FALSE)),"",VLOOKUP($D80&amp;"@7",'中間シート（個人）'!$F$6:$O$100,4,FALSE)&amp;VLOOKUP($D80&amp;"@7",'中間シート（個人）'!$F$6:$O$100,5,FALSE))</f>
      </c>
      <c r="AE80" s="18">
        <f>IF(ISERROR(VLOOKUP($D80&amp;"@7",'中間シート（個人）'!$F$6:$O$100,6,FALSE)&amp;VLOOKUP($D80&amp;"@7",'中間シート（個人）'!$F$6:$O$100,7,FALSE)&amp;"."&amp;VLOOKUP($D80&amp;"@7",'中間シート（個人）'!$F$6:$O$100,8,FALSE)),"",VLOOKUP($D80&amp;"@7",'中間シート（個人）'!$F$6:$O$100,6,FALSE)&amp;VLOOKUP($D80&amp;"@7",'中間シート（個人）'!$F$6:$O$100,7,FALSE)&amp;"."&amp;VLOOKUP($D80&amp;"@7",'中間シート（個人）'!$F$6:$O$100,8,FALSE))</f>
      </c>
      <c r="AF80" s="18">
        <f>IF(ISERROR(VLOOKUP($D80&amp;"@8",'中間シート（個人）'!$F$6:$O$100,4,FALSE)&amp;VLOOKUP($D80&amp;"@8",'中間シート（個人）'!$F$6:$O$100,5,FALSE)),"",VLOOKUP($D80&amp;"@8",'中間シート（個人）'!$F$6:$O$100,4,FALSE)&amp;VLOOKUP($D80&amp;"@8",'中間シート（個人）'!$F$6:$O$100,5,FALSE))</f>
      </c>
      <c r="AG80" s="18">
        <f>IF(ISERROR(VLOOKUP($D80&amp;"@8",'中間シート（個人）'!$F$6:$O$100,6,FALSE)&amp;VLOOKUP($D80&amp;"@8",'中間シート（個人）'!$F$6:$O$100,7,FALSE)&amp;"."&amp;VLOOKUP($D80&amp;"@8",'中間シート（個人）'!$F$6:$O$100,8,FALSE)),"",VLOOKUP($D80&amp;"@8",'中間シート（個人）'!$F$6:$O$100,6,FALSE)&amp;VLOOKUP($D80&amp;"@8",'中間シート（個人）'!$F$6:$O$100,7,FALSE)&amp;"."&amp;VLOOKUP($D80&amp;"@8",'中間シート（個人）'!$F$6:$O$100,8,FALSE))</f>
      </c>
      <c r="AH80" s="18">
        <f>IF(ISERROR(VLOOKUP($D80&amp;"@9",'中間シート（個人）'!$F$6:$O$100,4,FALSE)&amp;VLOOKUP($D80&amp;"@9",'中間シート（個人）'!$F$6:$O$100,5,FALSE)),"",VLOOKUP($D80&amp;"@9",'中間シート（個人）'!$F$6:$O$100,4,FALSE)&amp;VLOOKUP($D80&amp;"@9",'中間シート（個人）'!$F$6:$O$100,5,FALSE))</f>
      </c>
      <c r="AI80" s="18">
        <f>IF(ISERROR(VLOOKUP($D80&amp;"@9",'中間シート（個人）'!$F$6:$O$100,6,FALSE)&amp;VLOOKUP($D80&amp;"@9",'中間シート（個人）'!$F$6:$O$100,7,FALSE)&amp;"."&amp;VLOOKUP($D80&amp;"@9",'中間シート（個人）'!$F$6:$O$100,8,FALSE)),"",VLOOKUP($D80&amp;"@9",'中間シート（個人）'!$F$6:$O$100,6,FALSE)&amp;VLOOKUP($D80&amp;"@9",'中間シート（個人）'!$F$6:$O$100,7,FALSE)&amp;"."&amp;VLOOKUP($D80&amp;"@9",'中間シート（個人）'!$F$6:$O$100,8,FALSE))</f>
      </c>
      <c r="AJ80" s="18">
        <f>IF(ISERROR(VLOOKUP($D80&amp;"@10",'中間シート（個人）'!$F$6:$O$100,4,FALSE)&amp;VLOOKUP($D80&amp;"@10",'中間シート（個人）'!$F$6:$O$100,5,FALSE)),"",VLOOKUP($D80&amp;"@10",'中間シート（個人）'!$F$6:$O$100,4,FALSE)&amp;VLOOKUP($D80&amp;"@10",'中間シート（個人）'!$F$6:$O$100,5,FALSE))</f>
      </c>
      <c r="AK80" s="18">
        <f>IF(ISERROR(VLOOKUP($D80&amp;"@10",'中間シート（個人）'!$F$6:$O$100,6,FALSE)&amp;VLOOKUP($D80&amp;"@10",'中間シート（個人）'!$F$6:$O$100,7,FALSE)&amp;"."&amp;VLOOKUP($D80&amp;"@10",'中間シート（個人）'!$F$6:$O$100,8,FALSE)),"",VLOOKUP($D80&amp;"@10",'中間シート（個人）'!$F$6:$O$100,6,FALSE)&amp;VLOOKUP($D80&amp;"@10",'中間シート（個人）'!$F$6:$O$100,7,FALSE)&amp;"."&amp;VLOOKUP($D80&amp;"@10",'中間シート（個人）'!$F$6:$O$100,8,FALSE))</f>
      </c>
    </row>
    <row r="81" spans="3:37" ht="13.5">
      <c r="C81" s="18">
        <f>IF('中間シート（個人）'!D83="○","",VLOOKUP('個人種目'!F83,'コード一覧'!$A$2:$B$3,2,FALSE))</f>
      </c>
      <c r="D81" s="18">
        <f>IF('中間シート（個人）'!D83="○","",'中間シート（個人）'!C83)</f>
      </c>
      <c r="E81" s="18">
        <f>IF('中間シート（個人）'!D83="○","",ASC('個人種目'!D83&amp;" "&amp;'個人種目'!E83))</f>
      </c>
      <c r="F81" s="18">
        <f>IF('中間シート（個人）'!D83="○","",'個人種目'!G83&amp;IF(LEN('個人種目'!H83)=1,"0"&amp;'個人種目'!H83,'個人種目'!H83)&amp;IF(LEN('個人種目'!I83)=1,"0"&amp;'個人種目'!I83,'個人種目'!I83))</f>
      </c>
      <c r="G81" s="19">
        <f>IF('中間シート（個人）'!D83="○","",VLOOKUP('個人種目'!$J83,'コード一覧'!$C$3:$D$6,2,FALSE))</f>
      </c>
      <c r="H81" s="18">
        <f>IF('中間シート（個人）'!D83="○","",IF('個人種目'!$J83="一般",0,'個人種目'!$K83))</f>
      </c>
      <c r="I81" s="18">
        <f>IF('中間シート（個人）'!D83="○","",'中間シート（個人）'!H83)</f>
      </c>
      <c r="K81" s="18">
        <f>IF('中間シート（個人）'!D83="○","",'個人種目'!$L$1)</f>
      </c>
      <c r="L81" s="18">
        <f>IF('中間シート（個人）'!D83="○","",ASC('申込書_コナミ'!$S$9))</f>
      </c>
      <c r="M81" s="18">
        <f>IF('中間シート（個人）'!D83="○","",'申込書_コナミ'!$E$8)</f>
      </c>
      <c r="Q81" s="18">
        <f>IF('中間シート（個人）'!D83="○","",4)</f>
      </c>
      <c r="R81" s="18">
        <f>IF(ISERROR(VLOOKUP($D81&amp;"@1",'中間シート（個人）'!$F$6:$O$100,4,FALSE)&amp;VLOOKUP($D81&amp;"@1",'中間シート（個人）'!$F$6:$O$100,5,FALSE)),"",VLOOKUP($D81&amp;"@1",'中間シート（個人）'!$F$6:$O$100,4,FALSE)&amp;VLOOKUP($D81&amp;"@1",'中間シート（個人）'!$F$6:$O$100,5,FALSE))</f>
      </c>
      <c r="S81" s="18">
        <f>IF(ISERROR(VLOOKUP($D81&amp;"@1",'中間シート（個人）'!$F$6:$O$100,6,FALSE)&amp;VLOOKUP($D81&amp;"@1",'中間シート（個人）'!$F$6:$O$100,7,FALSE)&amp;"."&amp;VLOOKUP($D81&amp;"@1",'中間シート（個人）'!$F$6:$O$100,8,FALSE)),"",VLOOKUP($D81&amp;"@1",'中間シート（個人）'!$F$6:$O$100,6,FALSE)&amp;VLOOKUP($D81&amp;"@1",'中間シート（個人）'!$F$6:$O$100,7,FALSE)&amp;"."&amp;VLOOKUP($D81&amp;"@1",'中間シート（個人）'!$F$6:$O$100,8,FALSE))</f>
      </c>
      <c r="T81" s="18">
        <f>IF(ISERROR(VLOOKUP($D81&amp;"@2",'中間シート（個人）'!$F$6:$O$100,4,FALSE)&amp;VLOOKUP($D81&amp;"@2",'中間シート（個人）'!$F$6:$O$100,5,FALSE)),"",VLOOKUP($D81&amp;"@2",'中間シート（個人）'!$F$6:$O$100,4,FALSE)&amp;VLOOKUP($D81&amp;"@2",'中間シート（個人）'!$F$6:$O$100,5,FALSE))</f>
      </c>
      <c r="U81" s="18">
        <f>IF(ISERROR(VLOOKUP($D81&amp;"@2",'中間シート（個人）'!$F$6:$O$100,6,FALSE)&amp;VLOOKUP($D81&amp;"@2",'中間シート（個人）'!$F$6:$O$100,7,FALSE)&amp;"."&amp;VLOOKUP($D81&amp;"@2",'中間シート（個人）'!$F$6:$O$100,8,FALSE)),"",VLOOKUP($D81&amp;"@2",'中間シート（個人）'!$F$6:$O$100,6,FALSE)&amp;VLOOKUP($D81&amp;"@2",'中間シート（個人）'!$F$6:$O$100,7,FALSE)&amp;"."&amp;VLOOKUP($D81&amp;"@2",'中間シート（個人）'!$F$6:$O$100,8,FALSE))</f>
      </c>
      <c r="V81" s="18">
        <f>IF(ISERROR(VLOOKUP($D81&amp;"@3",'中間シート（個人）'!$F$6:$O$100,4,FALSE)&amp;VLOOKUP($D81&amp;"@3",'中間シート（個人）'!$F$6:$O$100,5,FALSE)),"",VLOOKUP($D81&amp;"@3",'中間シート（個人）'!$F$6:$O$100,4,FALSE)&amp;VLOOKUP($D81&amp;"@3",'中間シート（個人）'!$F$6:$O$100,5,FALSE))</f>
      </c>
      <c r="W81" s="18">
        <f>IF(ISERROR(VLOOKUP($D81&amp;"@3",'中間シート（個人）'!$F$6:$O$100,6,FALSE)&amp;VLOOKUP($D81&amp;"@3",'中間シート（個人）'!$F$6:$O$100,7,FALSE)&amp;"."&amp;VLOOKUP($D81&amp;"@3",'中間シート（個人）'!$F$6:$O$100,8,FALSE)),"",VLOOKUP($D81&amp;"@3",'中間シート（個人）'!$F$6:$O$100,6,FALSE)&amp;VLOOKUP($D81&amp;"@3",'中間シート（個人）'!$F$6:$O$100,7,FALSE)&amp;"."&amp;VLOOKUP($D81&amp;"@3",'中間シート（個人）'!$F$6:$O$100,8,FALSE))</f>
      </c>
      <c r="X81" s="18">
        <f>IF(ISERROR(VLOOKUP($D81&amp;"@4",'中間シート（個人）'!$F$6:$O$100,4,FALSE)&amp;VLOOKUP($D81&amp;"@4",'中間シート（個人）'!$F$6:$O$100,5,FALSE)),"",VLOOKUP($D81&amp;"@4",'中間シート（個人）'!$F$6:$O$100,4,FALSE)&amp;VLOOKUP($D81&amp;"@4",'中間シート（個人）'!$F$6:$O$100,5,FALSE))</f>
      </c>
      <c r="Y81" s="18">
        <f>IF(ISERROR(VLOOKUP($D81&amp;"@4",'中間シート（個人）'!$F$6:$O$100,6,FALSE)&amp;VLOOKUP($D81&amp;"@4",'中間シート（個人）'!$F$6:$O$100,7,FALSE)&amp;"."&amp;VLOOKUP($D81&amp;"@4",'中間シート（個人）'!$F$6:$O$100,8,FALSE)),"",VLOOKUP($D81&amp;"@4",'中間シート（個人）'!$F$6:$O$100,6,FALSE)&amp;VLOOKUP($D81&amp;"@4",'中間シート（個人）'!$F$6:$O$100,7,FALSE)&amp;"."&amp;VLOOKUP($D81&amp;"@4",'中間シート（個人）'!$F$6:$O$100,8,FALSE))</f>
      </c>
      <c r="Z81" s="18">
        <f>IF(ISERROR(VLOOKUP($D81&amp;"@5",'中間シート（個人）'!$F$6:$O$100,4,FALSE)&amp;VLOOKUP($D81&amp;"@5",'中間シート（個人）'!$F$6:$O$100,5,FALSE)),"",VLOOKUP($D81&amp;"@5",'中間シート（個人）'!$F$6:$O$100,4,FALSE)&amp;VLOOKUP($D81&amp;"@5",'中間シート（個人）'!$F$6:$O$100,5,FALSE))</f>
      </c>
      <c r="AA81" s="18">
        <f>IF(ISERROR(VLOOKUP($D81&amp;"@5",'中間シート（個人）'!$F$6:$O$100,6,FALSE)&amp;VLOOKUP($D81&amp;"@5",'中間シート（個人）'!$F$6:$O$100,7,FALSE)&amp;"."&amp;VLOOKUP($D81&amp;"@5",'中間シート（個人）'!$F$6:$O$100,8,FALSE)),"",VLOOKUP($D81&amp;"@5",'中間シート（個人）'!$F$6:$O$100,6,FALSE)&amp;VLOOKUP($D81&amp;"@5",'中間シート（個人）'!$F$6:$O$100,7,FALSE)&amp;"."&amp;VLOOKUP($D81&amp;"@5",'中間シート（個人）'!$F$6:$O$100,8,FALSE))</f>
      </c>
      <c r="AB81" s="18">
        <f>IF(ISERROR(VLOOKUP($D81&amp;"@6",'中間シート（個人）'!$F$6:$O$100,4,FALSE)&amp;VLOOKUP($D81&amp;"@6",'中間シート（個人）'!$F$6:$O$100,5,FALSE)),"",VLOOKUP($D81&amp;"@6",'中間シート（個人）'!$F$6:$O$100,4,FALSE)&amp;VLOOKUP($D81&amp;"@6",'中間シート（個人）'!$F$6:$O$100,5,FALSE))</f>
      </c>
      <c r="AC81" s="18">
        <f>IF(ISERROR(VLOOKUP($D81&amp;"@6",'中間シート（個人）'!$F$6:$O$100,6,FALSE)&amp;VLOOKUP($D81&amp;"@6",'中間シート（個人）'!$F$6:$O$100,7,FALSE)&amp;"."&amp;VLOOKUP($D81&amp;"@6",'中間シート（個人）'!$F$6:$O$100,8,FALSE)),"",VLOOKUP($D81&amp;"@6",'中間シート（個人）'!$F$6:$O$100,6,FALSE)&amp;VLOOKUP($D81&amp;"@6",'中間シート（個人）'!$F$6:$O$100,7,FALSE)&amp;"."&amp;VLOOKUP($D81&amp;"@6",'中間シート（個人）'!$F$6:$O$100,8,FALSE))</f>
      </c>
      <c r="AD81" s="18">
        <f>IF(ISERROR(VLOOKUP($D81&amp;"@7",'中間シート（個人）'!$F$6:$O$100,4,FALSE)&amp;VLOOKUP($D81&amp;"@7",'中間シート（個人）'!$F$6:$O$100,5,FALSE)),"",VLOOKUP($D81&amp;"@7",'中間シート（個人）'!$F$6:$O$100,4,FALSE)&amp;VLOOKUP($D81&amp;"@7",'中間シート（個人）'!$F$6:$O$100,5,FALSE))</f>
      </c>
      <c r="AE81" s="18">
        <f>IF(ISERROR(VLOOKUP($D81&amp;"@7",'中間シート（個人）'!$F$6:$O$100,6,FALSE)&amp;VLOOKUP($D81&amp;"@7",'中間シート（個人）'!$F$6:$O$100,7,FALSE)&amp;"."&amp;VLOOKUP($D81&amp;"@7",'中間シート（個人）'!$F$6:$O$100,8,FALSE)),"",VLOOKUP($D81&amp;"@7",'中間シート（個人）'!$F$6:$O$100,6,FALSE)&amp;VLOOKUP($D81&amp;"@7",'中間シート（個人）'!$F$6:$O$100,7,FALSE)&amp;"."&amp;VLOOKUP($D81&amp;"@7",'中間シート（個人）'!$F$6:$O$100,8,FALSE))</f>
      </c>
      <c r="AF81" s="18">
        <f>IF(ISERROR(VLOOKUP($D81&amp;"@8",'中間シート（個人）'!$F$6:$O$100,4,FALSE)&amp;VLOOKUP($D81&amp;"@8",'中間シート（個人）'!$F$6:$O$100,5,FALSE)),"",VLOOKUP($D81&amp;"@8",'中間シート（個人）'!$F$6:$O$100,4,FALSE)&amp;VLOOKUP($D81&amp;"@8",'中間シート（個人）'!$F$6:$O$100,5,FALSE))</f>
      </c>
      <c r="AG81" s="18">
        <f>IF(ISERROR(VLOOKUP($D81&amp;"@8",'中間シート（個人）'!$F$6:$O$100,6,FALSE)&amp;VLOOKUP($D81&amp;"@8",'中間シート（個人）'!$F$6:$O$100,7,FALSE)&amp;"."&amp;VLOOKUP($D81&amp;"@8",'中間シート（個人）'!$F$6:$O$100,8,FALSE)),"",VLOOKUP($D81&amp;"@8",'中間シート（個人）'!$F$6:$O$100,6,FALSE)&amp;VLOOKUP($D81&amp;"@8",'中間シート（個人）'!$F$6:$O$100,7,FALSE)&amp;"."&amp;VLOOKUP($D81&amp;"@8",'中間シート（個人）'!$F$6:$O$100,8,FALSE))</f>
      </c>
      <c r="AH81" s="18">
        <f>IF(ISERROR(VLOOKUP($D81&amp;"@9",'中間シート（個人）'!$F$6:$O$100,4,FALSE)&amp;VLOOKUP($D81&amp;"@9",'中間シート（個人）'!$F$6:$O$100,5,FALSE)),"",VLOOKUP($D81&amp;"@9",'中間シート（個人）'!$F$6:$O$100,4,FALSE)&amp;VLOOKUP($D81&amp;"@9",'中間シート（個人）'!$F$6:$O$100,5,FALSE))</f>
      </c>
      <c r="AI81" s="18">
        <f>IF(ISERROR(VLOOKUP($D81&amp;"@9",'中間シート（個人）'!$F$6:$O$100,6,FALSE)&amp;VLOOKUP($D81&amp;"@9",'中間シート（個人）'!$F$6:$O$100,7,FALSE)&amp;"."&amp;VLOOKUP($D81&amp;"@9",'中間シート（個人）'!$F$6:$O$100,8,FALSE)),"",VLOOKUP($D81&amp;"@9",'中間シート（個人）'!$F$6:$O$100,6,FALSE)&amp;VLOOKUP($D81&amp;"@9",'中間シート（個人）'!$F$6:$O$100,7,FALSE)&amp;"."&amp;VLOOKUP($D81&amp;"@9",'中間シート（個人）'!$F$6:$O$100,8,FALSE))</f>
      </c>
      <c r="AJ81" s="18">
        <f>IF(ISERROR(VLOOKUP($D81&amp;"@10",'中間シート（個人）'!$F$6:$O$100,4,FALSE)&amp;VLOOKUP($D81&amp;"@10",'中間シート（個人）'!$F$6:$O$100,5,FALSE)),"",VLOOKUP($D81&amp;"@10",'中間シート（個人）'!$F$6:$O$100,4,FALSE)&amp;VLOOKUP($D81&amp;"@10",'中間シート（個人）'!$F$6:$O$100,5,FALSE))</f>
      </c>
      <c r="AK81" s="18">
        <f>IF(ISERROR(VLOOKUP($D81&amp;"@10",'中間シート（個人）'!$F$6:$O$100,6,FALSE)&amp;VLOOKUP($D81&amp;"@10",'中間シート（個人）'!$F$6:$O$100,7,FALSE)&amp;"."&amp;VLOOKUP($D81&amp;"@10",'中間シート（個人）'!$F$6:$O$100,8,FALSE)),"",VLOOKUP($D81&amp;"@10",'中間シート（個人）'!$F$6:$O$100,6,FALSE)&amp;VLOOKUP($D81&amp;"@10",'中間シート（個人）'!$F$6:$O$100,7,FALSE)&amp;"."&amp;VLOOKUP($D81&amp;"@10",'中間シート（個人）'!$F$6:$O$100,8,FALSE))</f>
      </c>
    </row>
    <row r="82" spans="3:37" ht="13.5">
      <c r="C82" s="18">
        <f>IF('中間シート（個人）'!D84="○","",VLOOKUP('個人種目'!F84,'コード一覧'!$A$2:$B$3,2,FALSE))</f>
      </c>
      <c r="D82" s="18">
        <f>IF('中間シート（個人）'!D84="○","",'中間シート（個人）'!C84)</f>
      </c>
      <c r="E82" s="18">
        <f>IF('中間シート（個人）'!D84="○","",ASC('個人種目'!D84&amp;" "&amp;'個人種目'!E84))</f>
      </c>
      <c r="F82" s="18">
        <f>IF('中間シート（個人）'!D84="○","",'個人種目'!G84&amp;IF(LEN('個人種目'!H84)=1,"0"&amp;'個人種目'!H84,'個人種目'!H84)&amp;IF(LEN('個人種目'!I84)=1,"0"&amp;'個人種目'!I84,'個人種目'!I84))</f>
      </c>
      <c r="G82" s="19">
        <f>IF('中間シート（個人）'!D84="○","",VLOOKUP('個人種目'!$J84,'コード一覧'!$C$3:$D$6,2,FALSE))</f>
      </c>
      <c r="H82" s="18">
        <f>IF('中間シート（個人）'!D84="○","",IF('個人種目'!$J84="一般",0,'個人種目'!$K84))</f>
      </c>
      <c r="I82" s="18">
        <f>IF('中間シート（個人）'!D84="○","",'中間シート（個人）'!H84)</f>
      </c>
      <c r="K82" s="18">
        <f>IF('中間シート（個人）'!D84="○","",'個人種目'!$L$1)</f>
      </c>
      <c r="L82" s="18">
        <f>IF('中間シート（個人）'!D84="○","",ASC('申込書_コナミ'!$S$9))</f>
      </c>
      <c r="M82" s="18">
        <f>IF('中間シート（個人）'!D84="○","",'申込書_コナミ'!$E$8)</f>
      </c>
      <c r="Q82" s="18">
        <f>IF('中間シート（個人）'!D84="○","",4)</f>
      </c>
      <c r="R82" s="18">
        <f>IF(ISERROR(VLOOKUP($D82&amp;"@1",'中間シート（個人）'!$F$6:$O$100,4,FALSE)&amp;VLOOKUP($D82&amp;"@1",'中間シート（個人）'!$F$6:$O$100,5,FALSE)),"",VLOOKUP($D82&amp;"@1",'中間シート（個人）'!$F$6:$O$100,4,FALSE)&amp;VLOOKUP($D82&amp;"@1",'中間シート（個人）'!$F$6:$O$100,5,FALSE))</f>
      </c>
      <c r="S82" s="18">
        <f>IF(ISERROR(VLOOKUP($D82&amp;"@1",'中間シート（個人）'!$F$6:$O$100,6,FALSE)&amp;VLOOKUP($D82&amp;"@1",'中間シート（個人）'!$F$6:$O$100,7,FALSE)&amp;"."&amp;VLOOKUP($D82&amp;"@1",'中間シート（個人）'!$F$6:$O$100,8,FALSE)),"",VLOOKUP($D82&amp;"@1",'中間シート（個人）'!$F$6:$O$100,6,FALSE)&amp;VLOOKUP($D82&amp;"@1",'中間シート（個人）'!$F$6:$O$100,7,FALSE)&amp;"."&amp;VLOOKUP($D82&amp;"@1",'中間シート（個人）'!$F$6:$O$100,8,FALSE))</f>
      </c>
      <c r="T82" s="18">
        <f>IF(ISERROR(VLOOKUP($D82&amp;"@2",'中間シート（個人）'!$F$6:$O$100,4,FALSE)&amp;VLOOKUP($D82&amp;"@2",'中間シート（個人）'!$F$6:$O$100,5,FALSE)),"",VLOOKUP($D82&amp;"@2",'中間シート（個人）'!$F$6:$O$100,4,FALSE)&amp;VLOOKUP($D82&amp;"@2",'中間シート（個人）'!$F$6:$O$100,5,FALSE))</f>
      </c>
      <c r="U82" s="18">
        <f>IF(ISERROR(VLOOKUP($D82&amp;"@2",'中間シート（個人）'!$F$6:$O$100,6,FALSE)&amp;VLOOKUP($D82&amp;"@2",'中間シート（個人）'!$F$6:$O$100,7,FALSE)&amp;"."&amp;VLOOKUP($D82&amp;"@2",'中間シート（個人）'!$F$6:$O$100,8,FALSE)),"",VLOOKUP($D82&amp;"@2",'中間シート（個人）'!$F$6:$O$100,6,FALSE)&amp;VLOOKUP($D82&amp;"@2",'中間シート（個人）'!$F$6:$O$100,7,FALSE)&amp;"."&amp;VLOOKUP($D82&amp;"@2",'中間シート（個人）'!$F$6:$O$100,8,FALSE))</f>
      </c>
      <c r="V82" s="18">
        <f>IF(ISERROR(VLOOKUP($D82&amp;"@3",'中間シート（個人）'!$F$6:$O$100,4,FALSE)&amp;VLOOKUP($D82&amp;"@3",'中間シート（個人）'!$F$6:$O$100,5,FALSE)),"",VLOOKUP($D82&amp;"@3",'中間シート（個人）'!$F$6:$O$100,4,FALSE)&amp;VLOOKUP($D82&amp;"@3",'中間シート（個人）'!$F$6:$O$100,5,FALSE))</f>
      </c>
      <c r="W82" s="18">
        <f>IF(ISERROR(VLOOKUP($D82&amp;"@3",'中間シート（個人）'!$F$6:$O$100,6,FALSE)&amp;VLOOKUP($D82&amp;"@3",'中間シート（個人）'!$F$6:$O$100,7,FALSE)&amp;"."&amp;VLOOKUP($D82&amp;"@3",'中間シート（個人）'!$F$6:$O$100,8,FALSE)),"",VLOOKUP($D82&amp;"@3",'中間シート（個人）'!$F$6:$O$100,6,FALSE)&amp;VLOOKUP($D82&amp;"@3",'中間シート（個人）'!$F$6:$O$100,7,FALSE)&amp;"."&amp;VLOOKUP($D82&amp;"@3",'中間シート（個人）'!$F$6:$O$100,8,FALSE))</f>
      </c>
      <c r="X82" s="18">
        <f>IF(ISERROR(VLOOKUP($D82&amp;"@4",'中間シート（個人）'!$F$6:$O$100,4,FALSE)&amp;VLOOKUP($D82&amp;"@4",'中間シート（個人）'!$F$6:$O$100,5,FALSE)),"",VLOOKUP($D82&amp;"@4",'中間シート（個人）'!$F$6:$O$100,4,FALSE)&amp;VLOOKUP($D82&amp;"@4",'中間シート（個人）'!$F$6:$O$100,5,FALSE))</f>
      </c>
      <c r="Y82" s="18">
        <f>IF(ISERROR(VLOOKUP($D82&amp;"@4",'中間シート（個人）'!$F$6:$O$100,6,FALSE)&amp;VLOOKUP($D82&amp;"@4",'中間シート（個人）'!$F$6:$O$100,7,FALSE)&amp;"."&amp;VLOOKUP($D82&amp;"@4",'中間シート（個人）'!$F$6:$O$100,8,FALSE)),"",VLOOKUP($D82&amp;"@4",'中間シート（個人）'!$F$6:$O$100,6,FALSE)&amp;VLOOKUP($D82&amp;"@4",'中間シート（個人）'!$F$6:$O$100,7,FALSE)&amp;"."&amp;VLOOKUP($D82&amp;"@4",'中間シート（個人）'!$F$6:$O$100,8,FALSE))</f>
      </c>
      <c r="Z82" s="18">
        <f>IF(ISERROR(VLOOKUP($D82&amp;"@5",'中間シート（個人）'!$F$6:$O$100,4,FALSE)&amp;VLOOKUP($D82&amp;"@5",'中間シート（個人）'!$F$6:$O$100,5,FALSE)),"",VLOOKUP($D82&amp;"@5",'中間シート（個人）'!$F$6:$O$100,4,FALSE)&amp;VLOOKUP($D82&amp;"@5",'中間シート（個人）'!$F$6:$O$100,5,FALSE))</f>
      </c>
      <c r="AA82" s="18">
        <f>IF(ISERROR(VLOOKUP($D82&amp;"@5",'中間シート（個人）'!$F$6:$O$100,6,FALSE)&amp;VLOOKUP($D82&amp;"@5",'中間シート（個人）'!$F$6:$O$100,7,FALSE)&amp;"."&amp;VLOOKUP($D82&amp;"@5",'中間シート（個人）'!$F$6:$O$100,8,FALSE)),"",VLOOKUP($D82&amp;"@5",'中間シート（個人）'!$F$6:$O$100,6,FALSE)&amp;VLOOKUP($D82&amp;"@5",'中間シート（個人）'!$F$6:$O$100,7,FALSE)&amp;"."&amp;VLOOKUP($D82&amp;"@5",'中間シート（個人）'!$F$6:$O$100,8,FALSE))</f>
      </c>
      <c r="AB82" s="18">
        <f>IF(ISERROR(VLOOKUP($D82&amp;"@6",'中間シート（個人）'!$F$6:$O$100,4,FALSE)&amp;VLOOKUP($D82&amp;"@6",'中間シート（個人）'!$F$6:$O$100,5,FALSE)),"",VLOOKUP($D82&amp;"@6",'中間シート（個人）'!$F$6:$O$100,4,FALSE)&amp;VLOOKUP($D82&amp;"@6",'中間シート（個人）'!$F$6:$O$100,5,FALSE))</f>
      </c>
      <c r="AC82" s="18">
        <f>IF(ISERROR(VLOOKUP($D82&amp;"@6",'中間シート（個人）'!$F$6:$O$100,6,FALSE)&amp;VLOOKUP($D82&amp;"@6",'中間シート（個人）'!$F$6:$O$100,7,FALSE)&amp;"."&amp;VLOOKUP($D82&amp;"@6",'中間シート（個人）'!$F$6:$O$100,8,FALSE)),"",VLOOKUP($D82&amp;"@6",'中間シート（個人）'!$F$6:$O$100,6,FALSE)&amp;VLOOKUP($D82&amp;"@6",'中間シート（個人）'!$F$6:$O$100,7,FALSE)&amp;"."&amp;VLOOKUP($D82&amp;"@6",'中間シート（個人）'!$F$6:$O$100,8,FALSE))</f>
      </c>
      <c r="AD82" s="18">
        <f>IF(ISERROR(VLOOKUP($D82&amp;"@7",'中間シート（個人）'!$F$6:$O$100,4,FALSE)&amp;VLOOKUP($D82&amp;"@7",'中間シート（個人）'!$F$6:$O$100,5,FALSE)),"",VLOOKUP($D82&amp;"@7",'中間シート（個人）'!$F$6:$O$100,4,FALSE)&amp;VLOOKUP($D82&amp;"@7",'中間シート（個人）'!$F$6:$O$100,5,FALSE))</f>
      </c>
      <c r="AE82" s="18">
        <f>IF(ISERROR(VLOOKUP($D82&amp;"@7",'中間シート（個人）'!$F$6:$O$100,6,FALSE)&amp;VLOOKUP($D82&amp;"@7",'中間シート（個人）'!$F$6:$O$100,7,FALSE)&amp;"."&amp;VLOOKUP($D82&amp;"@7",'中間シート（個人）'!$F$6:$O$100,8,FALSE)),"",VLOOKUP($D82&amp;"@7",'中間シート（個人）'!$F$6:$O$100,6,FALSE)&amp;VLOOKUP($D82&amp;"@7",'中間シート（個人）'!$F$6:$O$100,7,FALSE)&amp;"."&amp;VLOOKUP($D82&amp;"@7",'中間シート（個人）'!$F$6:$O$100,8,FALSE))</f>
      </c>
      <c r="AF82" s="18">
        <f>IF(ISERROR(VLOOKUP($D82&amp;"@8",'中間シート（個人）'!$F$6:$O$100,4,FALSE)&amp;VLOOKUP($D82&amp;"@8",'中間シート（個人）'!$F$6:$O$100,5,FALSE)),"",VLOOKUP($D82&amp;"@8",'中間シート（個人）'!$F$6:$O$100,4,FALSE)&amp;VLOOKUP($D82&amp;"@8",'中間シート（個人）'!$F$6:$O$100,5,FALSE))</f>
      </c>
      <c r="AG82" s="18">
        <f>IF(ISERROR(VLOOKUP($D82&amp;"@8",'中間シート（個人）'!$F$6:$O$100,6,FALSE)&amp;VLOOKUP($D82&amp;"@8",'中間シート（個人）'!$F$6:$O$100,7,FALSE)&amp;"."&amp;VLOOKUP($D82&amp;"@8",'中間シート（個人）'!$F$6:$O$100,8,FALSE)),"",VLOOKUP($D82&amp;"@8",'中間シート（個人）'!$F$6:$O$100,6,FALSE)&amp;VLOOKUP($D82&amp;"@8",'中間シート（個人）'!$F$6:$O$100,7,FALSE)&amp;"."&amp;VLOOKUP($D82&amp;"@8",'中間シート（個人）'!$F$6:$O$100,8,FALSE))</f>
      </c>
      <c r="AH82" s="18">
        <f>IF(ISERROR(VLOOKUP($D82&amp;"@9",'中間シート（個人）'!$F$6:$O$100,4,FALSE)&amp;VLOOKUP($D82&amp;"@9",'中間シート（個人）'!$F$6:$O$100,5,FALSE)),"",VLOOKUP($D82&amp;"@9",'中間シート（個人）'!$F$6:$O$100,4,FALSE)&amp;VLOOKUP($D82&amp;"@9",'中間シート（個人）'!$F$6:$O$100,5,FALSE))</f>
      </c>
      <c r="AI82" s="18">
        <f>IF(ISERROR(VLOOKUP($D82&amp;"@9",'中間シート（個人）'!$F$6:$O$100,6,FALSE)&amp;VLOOKUP($D82&amp;"@9",'中間シート（個人）'!$F$6:$O$100,7,FALSE)&amp;"."&amp;VLOOKUP($D82&amp;"@9",'中間シート（個人）'!$F$6:$O$100,8,FALSE)),"",VLOOKUP($D82&amp;"@9",'中間シート（個人）'!$F$6:$O$100,6,FALSE)&amp;VLOOKUP($D82&amp;"@9",'中間シート（個人）'!$F$6:$O$100,7,FALSE)&amp;"."&amp;VLOOKUP($D82&amp;"@9",'中間シート（個人）'!$F$6:$O$100,8,FALSE))</f>
      </c>
      <c r="AJ82" s="18">
        <f>IF(ISERROR(VLOOKUP($D82&amp;"@10",'中間シート（個人）'!$F$6:$O$100,4,FALSE)&amp;VLOOKUP($D82&amp;"@10",'中間シート（個人）'!$F$6:$O$100,5,FALSE)),"",VLOOKUP($D82&amp;"@10",'中間シート（個人）'!$F$6:$O$100,4,FALSE)&amp;VLOOKUP($D82&amp;"@10",'中間シート（個人）'!$F$6:$O$100,5,FALSE))</f>
      </c>
      <c r="AK82" s="18">
        <f>IF(ISERROR(VLOOKUP($D82&amp;"@10",'中間シート（個人）'!$F$6:$O$100,6,FALSE)&amp;VLOOKUP($D82&amp;"@10",'中間シート（個人）'!$F$6:$O$100,7,FALSE)&amp;"."&amp;VLOOKUP($D82&amp;"@10",'中間シート（個人）'!$F$6:$O$100,8,FALSE)),"",VLOOKUP($D82&amp;"@10",'中間シート（個人）'!$F$6:$O$100,6,FALSE)&amp;VLOOKUP($D82&amp;"@10",'中間シート（個人）'!$F$6:$O$100,7,FALSE)&amp;"."&amp;VLOOKUP($D82&amp;"@10",'中間シート（個人）'!$F$6:$O$100,8,FALSE))</f>
      </c>
    </row>
    <row r="83" spans="3:37" ht="13.5">
      <c r="C83" s="18">
        <f>IF('中間シート（個人）'!D85="○","",VLOOKUP('個人種目'!F85,'コード一覧'!$A$2:$B$3,2,FALSE))</f>
      </c>
      <c r="D83" s="18">
        <f>IF('中間シート（個人）'!D85="○","",'中間シート（個人）'!C85)</f>
      </c>
      <c r="E83" s="18">
        <f>IF('中間シート（個人）'!D85="○","",ASC('個人種目'!D85&amp;" "&amp;'個人種目'!E85))</f>
      </c>
      <c r="F83" s="18">
        <f>IF('中間シート（個人）'!D85="○","",'個人種目'!G85&amp;IF(LEN('個人種目'!H85)=1,"0"&amp;'個人種目'!H85,'個人種目'!H85)&amp;IF(LEN('個人種目'!I85)=1,"0"&amp;'個人種目'!I85,'個人種目'!I85))</f>
      </c>
      <c r="G83" s="19">
        <f>IF('中間シート（個人）'!D85="○","",VLOOKUP('個人種目'!$J85,'コード一覧'!$C$3:$D$6,2,FALSE))</f>
      </c>
      <c r="H83" s="18">
        <f>IF('中間シート（個人）'!D85="○","",IF('個人種目'!$J85="一般",0,'個人種目'!$K85))</f>
      </c>
      <c r="I83" s="18">
        <f>IF('中間シート（個人）'!D85="○","",'中間シート（個人）'!H85)</f>
      </c>
      <c r="K83" s="18">
        <f>IF('中間シート（個人）'!D85="○","",'個人種目'!$L$1)</f>
      </c>
      <c r="L83" s="18">
        <f>IF('中間シート（個人）'!D85="○","",ASC('申込書_コナミ'!$S$9))</f>
      </c>
      <c r="M83" s="18">
        <f>IF('中間シート（個人）'!D85="○","",'申込書_コナミ'!$E$8)</f>
      </c>
      <c r="Q83" s="18">
        <f>IF('中間シート（個人）'!D85="○","",4)</f>
      </c>
      <c r="R83" s="18">
        <f>IF(ISERROR(VLOOKUP($D83&amp;"@1",'中間シート（個人）'!$F$6:$O$100,4,FALSE)&amp;VLOOKUP($D83&amp;"@1",'中間シート（個人）'!$F$6:$O$100,5,FALSE)),"",VLOOKUP($D83&amp;"@1",'中間シート（個人）'!$F$6:$O$100,4,FALSE)&amp;VLOOKUP($D83&amp;"@1",'中間シート（個人）'!$F$6:$O$100,5,FALSE))</f>
      </c>
      <c r="S83" s="18">
        <f>IF(ISERROR(VLOOKUP($D83&amp;"@1",'中間シート（個人）'!$F$6:$O$100,6,FALSE)&amp;VLOOKUP($D83&amp;"@1",'中間シート（個人）'!$F$6:$O$100,7,FALSE)&amp;"."&amp;VLOOKUP($D83&amp;"@1",'中間シート（個人）'!$F$6:$O$100,8,FALSE)),"",VLOOKUP($D83&amp;"@1",'中間シート（個人）'!$F$6:$O$100,6,FALSE)&amp;VLOOKUP($D83&amp;"@1",'中間シート（個人）'!$F$6:$O$100,7,FALSE)&amp;"."&amp;VLOOKUP($D83&amp;"@1",'中間シート（個人）'!$F$6:$O$100,8,FALSE))</f>
      </c>
      <c r="T83" s="18">
        <f>IF(ISERROR(VLOOKUP($D83&amp;"@2",'中間シート（個人）'!$F$6:$O$100,4,FALSE)&amp;VLOOKUP($D83&amp;"@2",'中間シート（個人）'!$F$6:$O$100,5,FALSE)),"",VLOOKUP($D83&amp;"@2",'中間シート（個人）'!$F$6:$O$100,4,FALSE)&amp;VLOOKUP($D83&amp;"@2",'中間シート（個人）'!$F$6:$O$100,5,FALSE))</f>
      </c>
      <c r="U83" s="18">
        <f>IF(ISERROR(VLOOKUP($D83&amp;"@2",'中間シート（個人）'!$F$6:$O$100,6,FALSE)&amp;VLOOKUP($D83&amp;"@2",'中間シート（個人）'!$F$6:$O$100,7,FALSE)&amp;"."&amp;VLOOKUP($D83&amp;"@2",'中間シート（個人）'!$F$6:$O$100,8,FALSE)),"",VLOOKUP($D83&amp;"@2",'中間シート（個人）'!$F$6:$O$100,6,FALSE)&amp;VLOOKUP($D83&amp;"@2",'中間シート（個人）'!$F$6:$O$100,7,FALSE)&amp;"."&amp;VLOOKUP($D83&amp;"@2",'中間シート（個人）'!$F$6:$O$100,8,FALSE))</f>
      </c>
      <c r="V83" s="18">
        <f>IF(ISERROR(VLOOKUP($D83&amp;"@3",'中間シート（個人）'!$F$6:$O$100,4,FALSE)&amp;VLOOKUP($D83&amp;"@3",'中間シート（個人）'!$F$6:$O$100,5,FALSE)),"",VLOOKUP($D83&amp;"@3",'中間シート（個人）'!$F$6:$O$100,4,FALSE)&amp;VLOOKUP($D83&amp;"@3",'中間シート（個人）'!$F$6:$O$100,5,FALSE))</f>
      </c>
      <c r="W83" s="18">
        <f>IF(ISERROR(VLOOKUP($D83&amp;"@3",'中間シート（個人）'!$F$6:$O$100,6,FALSE)&amp;VLOOKUP($D83&amp;"@3",'中間シート（個人）'!$F$6:$O$100,7,FALSE)&amp;"."&amp;VLOOKUP($D83&amp;"@3",'中間シート（個人）'!$F$6:$O$100,8,FALSE)),"",VLOOKUP($D83&amp;"@3",'中間シート（個人）'!$F$6:$O$100,6,FALSE)&amp;VLOOKUP($D83&amp;"@3",'中間シート（個人）'!$F$6:$O$100,7,FALSE)&amp;"."&amp;VLOOKUP($D83&amp;"@3",'中間シート（個人）'!$F$6:$O$100,8,FALSE))</f>
      </c>
      <c r="X83" s="18">
        <f>IF(ISERROR(VLOOKUP($D83&amp;"@4",'中間シート（個人）'!$F$6:$O$100,4,FALSE)&amp;VLOOKUP($D83&amp;"@4",'中間シート（個人）'!$F$6:$O$100,5,FALSE)),"",VLOOKUP($D83&amp;"@4",'中間シート（個人）'!$F$6:$O$100,4,FALSE)&amp;VLOOKUP($D83&amp;"@4",'中間シート（個人）'!$F$6:$O$100,5,FALSE))</f>
      </c>
      <c r="Y83" s="18">
        <f>IF(ISERROR(VLOOKUP($D83&amp;"@4",'中間シート（個人）'!$F$6:$O$100,6,FALSE)&amp;VLOOKUP($D83&amp;"@4",'中間シート（個人）'!$F$6:$O$100,7,FALSE)&amp;"."&amp;VLOOKUP($D83&amp;"@4",'中間シート（個人）'!$F$6:$O$100,8,FALSE)),"",VLOOKUP($D83&amp;"@4",'中間シート（個人）'!$F$6:$O$100,6,FALSE)&amp;VLOOKUP($D83&amp;"@4",'中間シート（個人）'!$F$6:$O$100,7,FALSE)&amp;"."&amp;VLOOKUP($D83&amp;"@4",'中間シート（個人）'!$F$6:$O$100,8,FALSE))</f>
      </c>
      <c r="Z83" s="18">
        <f>IF(ISERROR(VLOOKUP($D83&amp;"@5",'中間シート（個人）'!$F$6:$O$100,4,FALSE)&amp;VLOOKUP($D83&amp;"@5",'中間シート（個人）'!$F$6:$O$100,5,FALSE)),"",VLOOKUP($D83&amp;"@5",'中間シート（個人）'!$F$6:$O$100,4,FALSE)&amp;VLOOKUP($D83&amp;"@5",'中間シート（個人）'!$F$6:$O$100,5,FALSE))</f>
      </c>
      <c r="AA83" s="18">
        <f>IF(ISERROR(VLOOKUP($D83&amp;"@5",'中間シート（個人）'!$F$6:$O$100,6,FALSE)&amp;VLOOKUP($D83&amp;"@5",'中間シート（個人）'!$F$6:$O$100,7,FALSE)&amp;"."&amp;VLOOKUP($D83&amp;"@5",'中間シート（個人）'!$F$6:$O$100,8,FALSE)),"",VLOOKUP($D83&amp;"@5",'中間シート（個人）'!$F$6:$O$100,6,FALSE)&amp;VLOOKUP($D83&amp;"@5",'中間シート（個人）'!$F$6:$O$100,7,FALSE)&amp;"."&amp;VLOOKUP($D83&amp;"@5",'中間シート（個人）'!$F$6:$O$100,8,FALSE))</f>
      </c>
      <c r="AB83" s="18">
        <f>IF(ISERROR(VLOOKUP($D83&amp;"@6",'中間シート（個人）'!$F$6:$O$100,4,FALSE)&amp;VLOOKUP($D83&amp;"@6",'中間シート（個人）'!$F$6:$O$100,5,FALSE)),"",VLOOKUP($D83&amp;"@6",'中間シート（個人）'!$F$6:$O$100,4,FALSE)&amp;VLOOKUP($D83&amp;"@6",'中間シート（個人）'!$F$6:$O$100,5,FALSE))</f>
      </c>
      <c r="AC83" s="18">
        <f>IF(ISERROR(VLOOKUP($D83&amp;"@6",'中間シート（個人）'!$F$6:$O$100,6,FALSE)&amp;VLOOKUP($D83&amp;"@6",'中間シート（個人）'!$F$6:$O$100,7,FALSE)&amp;"."&amp;VLOOKUP($D83&amp;"@6",'中間シート（個人）'!$F$6:$O$100,8,FALSE)),"",VLOOKUP($D83&amp;"@6",'中間シート（個人）'!$F$6:$O$100,6,FALSE)&amp;VLOOKUP($D83&amp;"@6",'中間シート（個人）'!$F$6:$O$100,7,FALSE)&amp;"."&amp;VLOOKUP($D83&amp;"@6",'中間シート（個人）'!$F$6:$O$100,8,FALSE))</f>
      </c>
      <c r="AD83" s="18">
        <f>IF(ISERROR(VLOOKUP($D83&amp;"@7",'中間シート（個人）'!$F$6:$O$100,4,FALSE)&amp;VLOOKUP($D83&amp;"@7",'中間シート（個人）'!$F$6:$O$100,5,FALSE)),"",VLOOKUP($D83&amp;"@7",'中間シート（個人）'!$F$6:$O$100,4,FALSE)&amp;VLOOKUP($D83&amp;"@7",'中間シート（個人）'!$F$6:$O$100,5,FALSE))</f>
      </c>
      <c r="AE83" s="18">
        <f>IF(ISERROR(VLOOKUP($D83&amp;"@7",'中間シート（個人）'!$F$6:$O$100,6,FALSE)&amp;VLOOKUP($D83&amp;"@7",'中間シート（個人）'!$F$6:$O$100,7,FALSE)&amp;"."&amp;VLOOKUP($D83&amp;"@7",'中間シート（個人）'!$F$6:$O$100,8,FALSE)),"",VLOOKUP($D83&amp;"@7",'中間シート（個人）'!$F$6:$O$100,6,FALSE)&amp;VLOOKUP($D83&amp;"@7",'中間シート（個人）'!$F$6:$O$100,7,FALSE)&amp;"."&amp;VLOOKUP($D83&amp;"@7",'中間シート（個人）'!$F$6:$O$100,8,FALSE))</f>
      </c>
      <c r="AF83" s="18">
        <f>IF(ISERROR(VLOOKUP($D83&amp;"@8",'中間シート（個人）'!$F$6:$O$100,4,FALSE)&amp;VLOOKUP($D83&amp;"@8",'中間シート（個人）'!$F$6:$O$100,5,FALSE)),"",VLOOKUP($D83&amp;"@8",'中間シート（個人）'!$F$6:$O$100,4,FALSE)&amp;VLOOKUP($D83&amp;"@8",'中間シート（個人）'!$F$6:$O$100,5,FALSE))</f>
      </c>
      <c r="AG83" s="18">
        <f>IF(ISERROR(VLOOKUP($D83&amp;"@8",'中間シート（個人）'!$F$6:$O$100,6,FALSE)&amp;VLOOKUP($D83&amp;"@8",'中間シート（個人）'!$F$6:$O$100,7,FALSE)&amp;"."&amp;VLOOKUP($D83&amp;"@8",'中間シート（個人）'!$F$6:$O$100,8,FALSE)),"",VLOOKUP($D83&amp;"@8",'中間シート（個人）'!$F$6:$O$100,6,FALSE)&amp;VLOOKUP($D83&amp;"@8",'中間シート（個人）'!$F$6:$O$100,7,FALSE)&amp;"."&amp;VLOOKUP($D83&amp;"@8",'中間シート（個人）'!$F$6:$O$100,8,FALSE))</f>
      </c>
      <c r="AH83" s="18">
        <f>IF(ISERROR(VLOOKUP($D83&amp;"@9",'中間シート（個人）'!$F$6:$O$100,4,FALSE)&amp;VLOOKUP($D83&amp;"@9",'中間シート（個人）'!$F$6:$O$100,5,FALSE)),"",VLOOKUP($D83&amp;"@9",'中間シート（個人）'!$F$6:$O$100,4,FALSE)&amp;VLOOKUP($D83&amp;"@9",'中間シート（個人）'!$F$6:$O$100,5,FALSE))</f>
      </c>
      <c r="AI83" s="18">
        <f>IF(ISERROR(VLOOKUP($D83&amp;"@9",'中間シート（個人）'!$F$6:$O$100,6,FALSE)&amp;VLOOKUP($D83&amp;"@9",'中間シート（個人）'!$F$6:$O$100,7,FALSE)&amp;"."&amp;VLOOKUP($D83&amp;"@9",'中間シート（個人）'!$F$6:$O$100,8,FALSE)),"",VLOOKUP($D83&amp;"@9",'中間シート（個人）'!$F$6:$O$100,6,FALSE)&amp;VLOOKUP($D83&amp;"@9",'中間シート（個人）'!$F$6:$O$100,7,FALSE)&amp;"."&amp;VLOOKUP($D83&amp;"@9",'中間シート（個人）'!$F$6:$O$100,8,FALSE))</f>
      </c>
      <c r="AJ83" s="18">
        <f>IF(ISERROR(VLOOKUP($D83&amp;"@10",'中間シート（個人）'!$F$6:$O$100,4,FALSE)&amp;VLOOKUP($D83&amp;"@10",'中間シート（個人）'!$F$6:$O$100,5,FALSE)),"",VLOOKUP($D83&amp;"@10",'中間シート（個人）'!$F$6:$O$100,4,FALSE)&amp;VLOOKUP($D83&amp;"@10",'中間シート（個人）'!$F$6:$O$100,5,FALSE))</f>
      </c>
      <c r="AK83" s="18">
        <f>IF(ISERROR(VLOOKUP($D83&amp;"@10",'中間シート（個人）'!$F$6:$O$100,6,FALSE)&amp;VLOOKUP($D83&amp;"@10",'中間シート（個人）'!$F$6:$O$100,7,FALSE)&amp;"."&amp;VLOOKUP($D83&amp;"@10",'中間シート（個人）'!$F$6:$O$100,8,FALSE)),"",VLOOKUP($D83&amp;"@10",'中間シート（個人）'!$F$6:$O$100,6,FALSE)&amp;VLOOKUP($D83&amp;"@10",'中間シート（個人）'!$F$6:$O$100,7,FALSE)&amp;"."&amp;VLOOKUP($D83&amp;"@10",'中間シート（個人）'!$F$6:$O$100,8,FALSE))</f>
      </c>
    </row>
    <row r="84" spans="3:37" ht="13.5">
      <c r="C84" s="18">
        <f>IF('中間シート（個人）'!D86="○","",VLOOKUP('個人種目'!F86,'コード一覧'!$A$2:$B$3,2,FALSE))</f>
      </c>
      <c r="D84" s="18">
        <f>IF('中間シート（個人）'!D86="○","",'中間シート（個人）'!C86)</f>
      </c>
      <c r="E84" s="18">
        <f>IF('中間シート（個人）'!D86="○","",ASC('個人種目'!D86&amp;" "&amp;'個人種目'!E86))</f>
      </c>
      <c r="F84" s="18">
        <f>IF('中間シート（個人）'!D86="○","",'個人種目'!G86&amp;IF(LEN('個人種目'!H86)=1,"0"&amp;'個人種目'!H86,'個人種目'!H86)&amp;IF(LEN('個人種目'!I86)=1,"0"&amp;'個人種目'!I86,'個人種目'!I86))</f>
      </c>
      <c r="G84" s="19">
        <f>IF('中間シート（個人）'!D86="○","",VLOOKUP('個人種目'!$J86,'コード一覧'!$C$3:$D$6,2,FALSE))</f>
      </c>
      <c r="H84" s="18">
        <f>IF('中間シート（個人）'!D86="○","",IF('個人種目'!$J86="一般",0,'個人種目'!$K86))</f>
      </c>
      <c r="I84" s="18">
        <f>IF('中間シート（個人）'!D86="○","",'中間シート（個人）'!H86)</f>
      </c>
      <c r="K84" s="18">
        <f>IF('中間シート（個人）'!D86="○","",'個人種目'!$L$1)</f>
      </c>
      <c r="L84" s="18">
        <f>IF('中間シート（個人）'!D86="○","",ASC('申込書_コナミ'!$S$9))</f>
      </c>
      <c r="M84" s="18">
        <f>IF('中間シート（個人）'!D86="○","",'申込書_コナミ'!$E$8)</f>
      </c>
      <c r="Q84" s="18">
        <f>IF('中間シート（個人）'!D86="○","",4)</f>
      </c>
      <c r="R84" s="18">
        <f>IF(ISERROR(VLOOKUP($D84&amp;"@1",'中間シート（個人）'!$F$6:$O$100,4,FALSE)&amp;VLOOKUP($D84&amp;"@1",'中間シート（個人）'!$F$6:$O$100,5,FALSE)),"",VLOOKUP($D84&amp;"@1",'中間シート（個人）'!$F$6:$O$100,4,FALSE)&amp;VLOOKUP($D84&amp;"@1",'中間シート（個人）'!$F$6:$O$100,5,FALSE))</f>
      </c>
      <c r="S84" s="18">
        <f>IF(ISERROR(VLOOKUP($D84&amp;"@1",'中間シート（個人）'!$F$6:$O$100,6,FALSE)&amp;VLOOKUP($D84&amp;"@1",'中間シート（個人）'!$F$6:$O$100,7,FALSE)&amp;"."&amp;VLOOKUP($D84&amp;"@1",'中間シート（個人）'!$F$6:$O$100,8,FALSE)),"",VLOOKUP($D84&amp;"@1",'中間シート（個人）'!$F$6:$O$100,6,FALSE)&amp;VLOOKUP($D84&amp;"@1",'中間シート（個人）'!$F$6:$O$100,7,FALSE)&amp;"."&amp;VLOOKUP($D84&amp;"@1",'中間シート（個人）'!$F$6:$O$100,8,FALSE))</f>
      </c>
      <c r="T84" s="18">
        <f>IF(ISERROR(VLOOKUP($D84&amp;"@2",'中間シート（個人）'!$F$6:$O$100,4,FALSE)&amp;VLOOKUP($D84&amp;"@2",'中間シート（個人）'!$F$6:$O$100,5,FALSE)),"",VLOOKUP($D84&amp;"@2",'中間シート（個人）'!$F$6:$O$100,4,FALSE)&amp;VLOOKUP($D84&amp;"@2",'中間シート（個人）'!$F$6:$O$100,5,FALSE))</f>
      </c>
      <c r="U84" s="18">
        <f>IF(ISERROR(VLOOKUP($D84&amp;"@2",'中間シート（個人）'!$F$6:$O$100,6,FALSE)&amp;VLOOKUP($D84&amp;"@2",'中間シート（個人）'!$F$6:$O$100,7,FALSE)&amp;"."&amp;VLOOKUP($D84&amp;"@2",'中間シート（個人）'!$F$6:$O$100,8,FALSE)),"",VLOOKUP($D84&amp;"@2",'中間シート（個人）'!$F$6:$O$100,6,FALSE)&amp;VLOOKUP($D84&amp;"@2",'中間シート（個人）'!$F$6:$O$100,7,FALSE)&amp;"."&amp;VLOOKUP($D84&amp;"@2",'中間シート（個人）'!$F$6:$O$100,8,FALSE))</f>
      </c>
      <c r="V84" s="18">
        <f>IF(ISERROR(VLOOKUP($D84&amp;"@3",'中間シート（個人）'!$F$6:$O$100,4,FALSE)&amp;VLOOKUP($D84&amp;"@3",'中間シート（個人）'!$F$6:$O$100,5,FALSE)),"",VLOOKUP($D84&amp;"@3",'中間シート（個人）'!$F$6:$O$100,4,FALSE)&amp;VLOOKUP($D84&amp;"@3",'中間シート（個人）'!$F$6:$O$100,5,FALSE))</f>
      </c>
      <c r="W84" s="18">
        <f>IF(ISERROR(VLOOKUP($D84&amp;"@3",'中間シート（個人）'!$F$6:$O$100,6,FALSE)&amp;VLOOKUP($D84&amp;"@3",'中間シート（個人）'!$F$6:$O$100,7,FALSE)&amp;"."&amp;VLOOKUP($D84&amp;"@3",'中間シート（個人）'!$F$6:$O$100,8,FALSE)),"",VLOOKUP($D84&amp;"@3",'中間シート（個人）'!$F$6:$O$100,6,FALSE)&amp;VLOOKUP($D84&amp;"@3",'中間シート（個人）'!$F$6:$O$100,7,FALSE)&amp;"."&amp;VLOOKUP($D84&amp;"@3",'中間シート（個人）'!$F$6:$O$100,8,FALSE))</f>
      </c>
      <c r="X84" s="18">
        <f>IF(ISERROR(VLOOKUP($D84&amp;"@4",'中間シート（個人）'!$F$6:$O$100,4,FALSE)&amp;VLOOKUP($D84&amp;"@4",'中間シート（個人）'!$F$6:$O$100,5,FALSE)),"",VLOOKUP($D84&amp;"@4",'中間シート（個人）'!$F$6:$O$100,4,FALSE)&amp;VLOOKUP($D84&amp;"@4",'中間シート（個人）'!$F$6:$O$100,5,FALSE))</f>
      </c>
      <c r="Y84" s="18">
        <f>IF(ISERROR(VLOOKUP($D84&amp;"@4",'中間シート（個人）'!$F$6:$O$100,6,FALSE)&amp;VLOOKUP($D84&amp;"@4",'中間シート（個人）'!$F$6:$O$100,7,FALSE)&amp;"."&amp;VLOOKUP($D84&amp;"@4",'中間シート（個人）'!$F$6:$O$100,8,FALSE)),"",VLOOKUP($D84&amp;"@4",'中間シート（個人）'!$F$6:$O$100,6,FALSE)&amp;VLOOKUP($D84&amp;"@4",'中間シート（個人）'!$F$6:$O$100,7,FALSE)&amp;"."&amp;VLOOKUP($D84&amp;"@4",'中間シート（個人）'!$F$6:$O$100,8,FALSE))</f>
      </c>
      <c r="Z84" s="18">
        <f>IF(ISERROR(VLOOKUP($D84&amp;"@5",'中間シート（個人）'!$F$6:$O$100,4,FALSE)&amp;VLOOKUP($D84&amp;"@5",'中間シート（個人）'!$F$6:$O$100,5,FALSE)),"",VLOOKUP($D84&amp;"@5",'中間シート（個人）'!$F$6:$O$100,4,FALSE)&amp;VLOOKUP($D84&amp;"@5",'中間シート（個人）'!$F$6:$O$100,5,FALSE))</f>
      </c>
      <c r="AA84" s="18">
        <f>IF(ISERROR(VLOOKUP($D84&amp;"@5",'中間シート（個人）'!$F$6:$O$100,6,FALSE)&amp;VLOOKUP($D84&amp;"@5",'中間シート（個人）'!$F$6:$O$100,7,FALSE)&amp;"."&amp;VLOOKUP($D84&amp;"@5",'中間シート（個人）'!$F$6:$O$100,8,FALSE)),"",VLOOKUP($D84&amp;"@5",'中間シート（個人）'!$F$6:$O$100,6,FALSE)&amp;VLOOKUP($D84&amp;"@5",'中間シート（個人）'!$F$6:$O$100,7,FALSE)&amp;"."&amp;VLOOKUP($D84&amp;"@5",'中間シート（個人）'!$F$6:$O$100,8,FALSE))</f>
      </c>
      <c r="AB84" s="18">
        <f>IF(ISERROR(VLOOKUP($D84&amp;"@6",'中間シート（個人）'!$F$6:$O$100,4,FALSE)&amp;VLOOKUP($D84&amp;"@6",'中間シート（個人）'!$F$6:$O$100,5,FALSE)),"",VLOOKUP($D84&amp;"@6",'中間シート（個人）'!$F$6:$O$100,4,FALSE)&amp;VLOOKUP($D84&amp;"@6",'中間シート（個人）'!$F$6:$O$100,5,FALSE))</f>
      </c>
      <c r="AC84" s="18">
        <f>IF(ISERROR(VLOOKUP($D84&amp;"@6",'中間シート（個人）'!$F$6:$O$100,6,FALSE)&amp;VLOOKUP($D84&amp;"@6",'中間シート（個人）'!$F$6:$O$100,7,FALSE)&amp;"."&amp;VLOOKUP($D84&amp;"@6",'中間シート（個人）'!$F$6:$O$100,8,FALSE)),"",VLOOKUP($D84&amp;"@6",'中間シート（個人）'!$F$6:$O$100,6,FALSE)&amp;VLOOKUP($D84&amp;"@6",'中間シート（個人）'!$F$6:$O$100,7,FALSE)&amp;"."&amp;VLOOKUP($D84&amp;"@6",'中間シート（個人）'!$F$6:$O$100,8,FALSE))</f>
      </c>
      <c r="AD84" s="18">
        <f>IF(ISERROR(VLOOKUP($D84&amp;"@7",'中間シート（個人）'!$F$6:$O$100,4,FALSE)&amp;VLOOKUP($D84&amp;"@7",'中間シート（個人）'!$F$6:$O$100,5,FALSE)),"",VLOOKUP($D84&amp;"@7",'中間シート（個人）'!$F$6:$O$100,4,FALSE)&amp;VLOOKUP($D84&amp;"@7",'中間シート（個人）'!$F$6:$O$100,5,FALSE))</f>
      </c>
      <c r="AE84" s="18">
        <f>IF(ISERROR(VLOOKUP($D84&amp;"@7",'中間シート（個人）'!$F$6:$O$100,6,FALSE)&amp;VLOOKUP($D84&amp;"@7",'中間シート（個人）'!$F$6:$O$100,7,FALSE)&amp;"."&amp;VLOOKUP($D84&amp;"@7",'中間シート（個人）'!$F$6:$O$100,8,FALSE)),"",VLOOKUP($D84&amp;"@7",'中間シート（個人）'!$F$6:$O$100,6,FALSE)&amp;VLOOKUP($D84&amp;"@7",'中間シート（個人）'!$F$6:$O$100,7,FALSE)&amp;"."&amp;VLOOKUP($D84&amp;"@7",'中間シート（個人）'!$F$6:$O$100,8,FALSE))</f>
      </c>
      <c r="AF84" s="18">
        <f>IF(ISERROR(VLOOKUP($D84&amp;"@8",'中間シート（個人）'!$F$6:$O$100,4,FALSE)&amp;VLOOKUP($D84&amp;"@8",'中間シート（個人）'!$F$6:$O$100,5,FALSE)),"",VLOOKUP($D84&amp;"@8",'中間シート（個人）'!$F$6:$O$100,4,FALSE)&amp;VLOOKUP($D84&amp;"@8",'中間シート（個人）'!$F$6:$O$100,5,FALSE))</f>
      </c>
      <c r="AG84" s="18">
        <f>IF(ISERROR(VLOOKUP($D84&amp;"@8",'中間シート（個人）'!$F$6:$O$100,6,FALSE)&amp;VLOOKUP($D84&amp;"@8",'中間シート（個人）'!$F$6:$O$100,7,FALSE)&amp;"."&amp;VLOOKUP($D84&amp;"@8",'中間シート（個人）'!$F$6:$O$100,8,FALSE)),"",VLOOKUP($D84&amp;"@8",'中間シート（個人）'!$F$6:$O$100,6,FALSE)&amp;VLOOKUP($D84&amp;"@8",'中間シート（個人）'!$F$6:$O$100,7,FALSE)&amp;"."&amp;VLOOKUP($D84&amp;"@8",'中間シート（個人）'!$F$6:$O$100,8,FALSE))</f>
      </c>
      <c r="AH84" s="18">
        <f>IF(ISERROR(VLOOKUP($D84&amp;"@9",'中間シート（個人）'!$F$6:$O$100,4,FALSE)&amp;VLOOKUP($D84&amp;"@9",'中間シート（個人）'!$F$6:$O$100,5,FALSE)),"",VLOOKUP($D84&amp;"@9",'中間シート（個人）'!$F$6:$O$100,4,FALSE)&amp;VLOOKUP($D84&amp;"@9",'中間シート（個人）'!$F$6:$O$100,5,FALSE))</f>
      </c>
      <c r="AI84" s="18">
        <f>IF(ISERROR(VLOOKUP($D84&amp;"@9",'中間シート（個人）'!$F$6:$O$100,6,FALSE)&amp;VLOOKUP($D84&amp;"@9",'中間シート（個人）'!$F$6:$O$100,7,FALSE)&amp;"."&amp;VLOOKUP($D84&amp;"@9",'中間シート（個人）'!$F$6:$O$100,8,FALSE)),"",VLOOKUP($D84&amp;"@9",'中間シート（個人）'!$F$6:$O$100,6,FALSE)&amp;VLOOKUP($D84&amp;"@9",'中間シート（個人）'!$F$6:$O$100,7,FALSE)&amp;"."&amp;VLOOKUP($D84&amp;"@9",'中間シート（個人）'!$F$6:$O$100,8,FALSE))</f>
      </c>
      <c r="AJ84" s="18">
        <f>IF(ISERROR(VLOOKUP($D84&amp;"@10",'中間シート（個人）'!$F$6:$O$100,4,FALSE)&amp;VLOOKUP($D84&amp;"@10",'中間シート（個人）'!$F$6:$O$100,5,FALSE)),"",VLOOKUP($D84&amp;"@10",'中間シート（個人）'!$F$6:$O$100,4,FALSE)&amp;VLOOKUP($D84&amp;"@10",'中間シート（個人）'!$F$6:$O$100,5,FALSE))</f>
      </c>
      <c r="AK84" s="18">
        <f>IF(ISERROR(VLOOKUP($D84&amp;"@10",'中間シート（個人）'!$F$6:$O$100,6,FALSE)&amp;VLOOKUP($D84&amp;"@10",'中間シート（個人）'!$F$6:$O$100,7,FALSE)&amp;"."&amp;VLOOKUP($D84&amp;"@10",'中間シート（個人）'!$F$6:$O$100,8,FALSE)),"",VLOOKUP($D84&amp;"@10",'中間シート（個人）'!$F$6:$O$100,6,FALSE)&amp;VLOOKUP($D84&amp;"@10",'中間シート（個人）'!$F$6:$O$100,7,FALSE)&amp;"."&amp;VLOOKUP($D84&amp;"@10",'中間シート（個人）'!$F$6:$O$100,8,FALSE))</f>
      </c>
    </row>
    <row r="85" spans="3:37" ht="13.5">
      <c r="C85" s="18">
        <f>IF('中間シート（個人）'!D87="○","",VLOOKUP('個人種目'!F87,'コード一覧'!$A$2:$B$3,2,FALSE))</f>
      </c>
      <c r="D85" s="18">
        <f>IF('中間シート（個人）'!D87="○","",'中間シート（個人）'!C87)</f>
      </c>
      <c r="E85" s="18">
        <f>IF('中間シート（個人）'!D87="○","",ASC('個人種目'!D87&amp;" "&amp;'個人種目'!E87))</f>
      </c>
      <c r="F85" s="18">
        <f>IF('中間シート（個人）'!D87="○","",'個人種目'!G87&amp;IF(LEN('個人種目'!H87)=1,"0"&amp;'個人種目'!H87,'個人種目'!H87)&amp;IF(LEN('個人種目'!I87)=1,"0"&amp;'個人種目'!I87,'個人種目'!I87))</f>
      </c>
      <c r="G85" s="19">
        <f>IF('中間シート（個人）'!D87="○","",VLOOKUP('個人種目'!$J87,'コード一覧'!$C$3:$D$6,2,FALSE))</f>
      </c>
      <c r="H85" s="18">
        <f>IF('中間シート（個人）'!D87="○","",IF('個人種目'!$J87="一般",0,'個人種目'!$K87))</f>
      </c>
      <c r="I85" s="18">
        <f>IF('中間シート（個人）'!D87="○","",'中間シート（個人）'!H87)</f>
      </c>
      <c r="K85" s="18">
        <f>IF('中間シート（個人）'!D87="○","",'個人種目'!$L$1)</f>
      </c>
      <c r="L85" s="18">
        <f>IF('中間シート（個人）'!D87="○","",ASC('申込書_コナミ'!$S$9))</f>
      </c>
      <c r="M85" s="18">
        <f>IF('中間シート（個人）'!D87="○","",'申込書_コナミ'!$E$8)</f>
      </c>
      <c r="Q85" s="18">
        <f>IF('中間シート（個人）'!D87="○","",4)</f>
      </c>
      <c r="R85" s="18">
        <f>IF(ISERROR(VLOOKUP($D85&amp;"@1",'中間シート（個人）'!$F$6:$O$100,4,FALSE)&amp;VLOOKUP($D85&amp;"@1",'中間シート（個人）'!$F$6:$O$100,5,FALSE)),"",VLOOKUP($D85&amp;"@1",'中間シート（個人）'!$F$6:$O$100,4,FALSE)&amp;VLOOKUP($D85&amp;"@1",'中間シート（個人）'!$F$6:$O$100,5,FALSE))</f>
      </c>
      <c r="S85" s="18">
        <f>IF(ISERROR(VLOOKUP($D85&amp;"@1",'中間シート（個人）'!$F$6:$O$100,6,FALSE)&amp;VLOOKUP($D85&amp;"@1",'中間シート（個人）'!$F$6:$O$100,7,FALSE)&amp;"."&amp;VLOOKUP($D85&amp;"@1",'中間シート（個人）'!$F$6:$O$100,8,FALSE)),"",VLOOKUP($D85&amp;"@1",'中間シート（個人）'!$F$6:$O$100,6,FALSE)&amp;VLOOKUP($D85&amp;"@1",'中間シート（個人）'!$F$6:$O$100,7,FALSE)&amp;"."&amp;VLOOKUP($D85&amp;"@1",'中間シート（個人）'!$F$6:$O$100,8,FALSE))</f>
      </c>
      <c r="T85" s="18">
        <f>IF(ISERROR(VLOOKUP($D85&amp;"@2",'中間シート（個人）'!$F$6:$O$100,4,FALSE)&amp;VLOOKUP($D85&amp;"@2",'中間シート（個人）'!$F$6:$O$100,5,FALSE)),"",VLOOKUP($D85&amp;"@2",'中間シート（個人）'!$F$6:$O$100,4,FALSE)&amp;VLOOKUP($D85&amp;"@2",'中間シート（個人）'!$F$6:$O$100,5,FALSE))</f>
      </c>
      <c r="U85" s="18">
        <f>IF(ISERROR(VLOOKUP($D85&amp;"@2",'中間シート（個人）'!$F$6:$O$100,6,FALSE)&amp;VLOOKUP($D85&amp;"@2",'中間シート（個人）'!$F$6:$O$100,7,FALSE)&amp;"."&amp;VLOOKUP($D85&amp;"@2",'中間シート（個人）'!$F$6:$O$100,8,FALSE)),"",VLOOKUP($D85&amp;"@2",'中間シート（個人）'!$F$6:$O$100,6,FALSE)&amp;VLOOKUP($D85&amp;"@2",'中間シート（個人）'!$F$6:$O$100,7,FALSE)&amp;"."&amp;VLOOKUP($D85&amp;"@2",'中間シート（個人）'!$F$6:$O$100,8,FALSE))</f>
      </c>
      <c r="V85" s="18">
        <f>IF(ISERROR(VLOOKUP($D85&amp;"@3",'中間シート（個人）'!$F$6:$O$100,4,FALSE)&amp;VLOOKUP($D85&amp;"@3",'中間シート（個人）'!$F$6:$O$100,5,FALSE)),"",VLOOKUP($D85&amp;"@3",'中間シート（個人）'!$F$6:$O$100,4,FALSE)&amp;VLOOKUP($D85&amp;"@3",'中間シート（個人）'!$F$6:$O$100,5,FALSE))</f>
      </c>
      <c r="W85" s="18">
        <f>IF(ISERROR(VLOOKUP($D85&amp;"@3",'中間シート（個人）'!$F$6:$O$100,6,FALSE)&amp;VLOOKUP($D85&amp;"@3",'中間シート（個人）'!$F$6:$O$100,7,FALSE)&amp;"."&amp;VLOOKUP($D85&amp;"@3",'中間シート（個人）'!$F$6:$O$100,8,FALSE)),"",VLOOKUP($D85&amp;"@3",'中間シート（個人）'!$F$6:$O$100,6,FALSE)&amp;VLOOKUP($D85&amp;"@3",'中間シート（個人）'!$F$6:$O$100,7,FALSE)&amp;"."&amp;VLOOKUP($D85&amp;"@3",'中間シート（個人）'!$F$6:$O$100,8,FALSE))</f>
      </c>
      <c r="X85" s="18">
        <f>IF(ISERROR(VLOOKUP($D85&amp;"@4",'中間シート（個人）'!$F$6:$O$100,4,FALSE)&amp;VLOOKUP($D85&amp;"@4",'中間シート（個人）'!$F$6:$O$100,5,FALSE)),"",VLOOKUP($D85&amp;"@4",'中間シート（個人）'!$F$6:$O$100,4,FALSE)&amp;VLOOKUP($D85&amp;"@4",'中間シート（個人）'!$F$6:$O$100,5,FALSE))</f>
      </c>
      <c r="Y85" s="18">
        <f>IF(ISERROR(VLOOKUP($D85&amp;"@4",'中間シート（個人）'!$F$6:$O$100,6,FALSE)&amp;VLOOKUP($D85&amp;"@4",'中間シート（個人）'!$F$6:$O$100,7,FALSE)&amp;"."&amp;VLOOKUP($D85&amp;"@4",'中間シート（個人）'!$F$6:$O$100,8,FALSE)),"",VLOOKUP($D85&amp;"@4",'中間シート（個人）'!$F$6:$O$100,6,FALSE)&amp;VLOOKUP($D85&amp;"@4",'中間シート（個人）'!$F$6:$O$100,7,FALSE)&amp;"."&amp;VLOOKUP($D85&amp;"@4",'中間シート（個人）'!$F$6:$O$100,8,FALSE))</f>
      </c>
      <c r="Z85" s="18">
        <f>IF(ISERROR(VLOOKUP($D85&amp;"@5",'中間シート（個人）'!$F$6:$O$100,4,FALSE)&amp;VLOOKUP($D85&amp;"@5",'中間シート（個人）'!$F$6:$O$100,5,FALSE)),"",VLOOKUP($D85&amp;"@5",'中間シート（個人）'!$F$6:$O$100,4,FALSE)&amp;VLOOKUP($D85&amp;"@5",'中間シート（個人）'!$F$6:$O$100,5,FALSE))</f>
      </c>
      <c r="AA85" s="18">
        <f>IF(ISERROR(VLOOKUP($D85&amp;"@5",'中間シート（個人）'!$F$6:$O$100,6,FALSE)&amp;VLOOKUP($D85&amp;"@5",'中間シート（個人）'!$F$6:$O$100,7,FALSE)&amp;"."&amp;VLOOKUP($D85&amp;"@5",'中間シート（個人）'!$F$6:$O$100,8,FALSE)),"",VLOOKUP($D85&amp;"@5",'中間シート（個人）'!$F$6:$O$100,6,FALSE)&amp;VLOOKUP($D85&amp;"@5",'中間シート（個人）'!$F$6:$O$100,7,FALSE)&amp;"."&amp;VLOOKUP($D85&amp;"@5",'中間シート（個人）'!$F$6:$O$100,8,FALSE))</f>
      </c>
      <c r="AB85" s="18">
        <f>IF(ISERROR(VLOOKUP($D85&amp;"@6",'中間シート（個人）'!$F$6:$O$100,4,FALSE)&amp;VLOOKUP($D85&amp;"@6",'中間シート（個人）'!$F$6:$O$100,5,FALSE)),"",VLOOKUP($D85&amp;"@6",'中間シート（個人）'!$F$6:$O$100,4,FALSE)&amp;VLOOKUP($D85&amp;"@6",'中間シート（個人）'!$F$6:$O$100,5,FALSE))</f>
      </c>
      <c r="AC85" s="18">
        <f>IF(ISERROR(VLOOKUP($D85&amp;"@6",'中間シート（個人）'!$F$6:$O$100,6,FALSE)&amp;VLOOKUP($D85&amp;"@6",'中間シート（個人）'!$F$6:$O$100,7,FALSE)&amp;"."&amp;VLOOKUP($D85&amp;"@6",'中間シート（個人）'!$F$6:$O$100,8,FALSE)),"",VLOOKUP($D85&amp;"@6",'中間シート（個人）'!$F$6:$O$100,6,FALSE)&amp;VLOOKUP($D85&amp;"@6",'中間シート（個人）'!$F$6:$O$100,7,FALSE)&amp;"."&amp;VLOOKUP($D85&amp;"@6",'中間シート（個人）'!$F$6:$O$100,8,FALSE))</f>
      </c>
      <c r="AD85" s="18">
        <f>IF(ISERROR(VLOOKUP($D85&amp;"@7",'中間シート（個人）'!$F$6:$O$100,4,FALSE)&amp;VLOOKUP($D85&amp;"@7",'中間シート（個人）'!$F$6:$O$100,5,FALSE)),"",VLOOKUP($D85&amp;"@7",'中間シート（個人）'!$F$6:$O$100,4,FALSE)&amp;VLOOKUP($D85&amp;"@7",'中間シート（個人）'!$F$6:$O$100,5,FALSE))</f>
      </c>
      <c r="AE85" s="18">
        <f>IF(ISERROR(VLOOKUP($D85&amp;"@7",'中間シート（個人）'!$F$6:$O$100,6,FALSE)&amp;VLOOKUP($D85&amp;"@7",'中間シート（個人）'!$F$6:$O$100,7,FALSE)&amp;"."&amp;VLOOKUP($D85&amp;"@7",'中間シート（個人）'!$F$6:$O$100,8,FALSE)),"",VLOOKUP($D85&amp;"@7",'中間シート（個人）'!$F$6:$O$100,6,FALSE)&amp;VLOOKUP($D85&amp;"@7",'中間シート（個人）'!$F$6:$O$100,7,FALSE)&amp;"."&amp;VLOOKUP($D85&amp;"@7",'中間シート（個人）'!$F$6:$O$100,8,FALSE))</f>
      </c>
      <c r="AF85" s="18">
        <f>IF(ISERROR(VLOOKUP($D85&amp;"@8",'中間シート（個人）'!$F$6:$O$100,4,FALSE)&amp;VLOOKUP($D85&amp;"@8",'中間シート（個人）'!$F$6:$O$100,5,FALSE)),"",VLOOKUP($D85&amp;"@8",'中間シート（個人）'!$F$6:$O$100,4,FALSE)&amp;VLOOKUP($D85&amp;"@8",'中間シート（個人）'!$F$6:$O$100,5,FALSE))</f>
      </c>
      <c r="AG85" s="18">
        <f>IF(ISERROR(VLOOKUP($D85&amp;"@8",'中間シート（個人）'!$F$6:$O$100,6,FALSE)&amp;VLOOKUP($D85&amp;"@8",'中間シート（個人）'!$F$6:$O$100,7,FALSE)&amp;"."&amp;VLOOKUP($D85&amp;"@8",'中間シート（個人）'!$F$6:$O$100,8,FALSE)),"",VLOOKUP($D85&amp;"@8",'中間シート（個人）'!$F$6:$O$100,6,FALSE)&amp;VLOOKUP($D85&amp;"@8",'中間シート（個人）'!$F$6:$O$100,7,FALSE)&amp;"."&amp;VLOOKUP($D85&amp;"@8",'中間シート（個人）'!$F$6:$O$100,8,FALSE))</f>
      </c>
      <c r="AH85" s="18">
        <f>IF(ISERROR(VLOOKUP($D85&amp;"@9",'中間シート（個人）'!$F$6:$O$100,4,FALSE)&amp;VLOOKUP($D85&amp;"@9",'中間シート（個人）'!$F$6:$O$100,5,FALSE)),"",VLOOKUP($D85&amp;"@9",'中間シート（個人）'!$F$6:$O$100,4,FALSE)&amp;VLOOKUP($D85&amp;"@9",'中間シート（個人）'!$F$6:$O$100,5,FALSE))</f>
      </c>
      <c r="AI85" s="18">
        <f>IF(ISERROR(VLOOKUP($D85&amp;"@9",'中間シート（個人）'!$F$6:$O$100,6,FALSE)&amp;VLOOKUP($D85&amp;"@9",'中間シート（個人）'!$F$6:$O$100,7,FALSE)&amp;"."&amp;VLOOKUP($D85&amp;"@9",'中間シート（個人）'!$F$6:$O$100,8,FALSE)),"",VLOOKUP($D85&amp;"@9",'中間シート（個人）'!$F$6:$O$100,6,FALSE)&amp;VLOOKUP($D85&amp;"@9",'中間シート（個人）'!$F$6:$O$100,7,FALSE)&amp;"."&amp;VLOOKUP($D85&amp;"@9",'中間シート（個人）'!$F$6:$O$100,8,FALSE))</f>
      </c>
      <c r="AJ85" s="18">
        <f>IF(ISERROR(VLOOKUP($D85&amp;"@10",'中間シート（個人）'!$F$6:$O$100,4,FALSE)&amp;VLOOKUP($D85&amp;"@10",'中間シート（個人）'!$F$6:$O$100,5,FALSE)),"",VLOOKUP($D85&amp;"@10",'中間シート（個人）'!$F$6:$O$100,4,FALSE)&amp;VLOOKUP($D85&amp;"@10",'中間シート（個人）'!$F$6:$O$100,5,FALSE))</f>
      </c>
      <c r="AK85" s="18">
        <f>IF(ISERROR(VLOOKUP($D85&amp;"@10",'中間シート（個人）'!$F$6:$O$100,6,FALSE)&amp;VLOOKUP($D85&amp;"@10",'中間シート（個人）'!$F$6:$O$100,7,FALSE)&amp;"."&amp;VLOOKUP($D85&amp;"@10",'中間シート（個人）'!$F$6:$O$100,8,FALSE)),"",VLOOKUP($D85&amp;"@10",'中間シート（個人）'!$F$6:$O$100,6,FALSE)&amp;VLOOKUP($D85&amp;"@10",'中間シート（個人）'!$F$6:$O$100,7,FALSE)&amp;"."&amp;VLOOKUP($D85&amp;"@10",'中間シート（個人）'!$F$6:$O$100,8,FALSE))</f>
      </c>
    </row>
    <row r="86" spans="3:37" ht="13.5">
      <c r="C86" s="18">
        <f>IF('中間シート（個人）'!D88="○","",VLOOKUP('個人種目'!F88,'コード一覧'!$A$2:$B$3,2,FALSE))</f>
      </c>
      <c r="D86" s="18">
        <f>IF('中間シート（個人）'!D88="○","",'中間シート（個人）'!C88)</f>
      </c>
      <c r="E86" s="18">
        <f>IF('中間シート（個人）'!D88="○","",ASC('個人種目'!D88&amp;" "&amp;'個人種目'!E88))</f>
      </c>
      <c r="F86" s="18">
        <f>IF('中間シート（個人）'!D88="○","",'個人種目'!G88&amp;IF(LEN('個人種目'!H88)=1,"0"&amp;'個人種目'!H88,'個人種目'!H88)&amp;IF(LEN('個人種目'!I88)=1,"0"&amp;'個人種目'!I88,'個人種目'!I88))</f>
      </c>
      <c r="G86" s="19">
        <f>IF('中間シート（個人）'!D88="○","",VLOOKUP('個人種目'!$J88,'コード一覧'!$C$3:$D$6,2,FALSE))</f>
      </c>
      <c r="H86" s="18">
        <f>IF('中間シート（個人）'!D88="○","",IF('個人種目'!$J88="一般",0,'個人種目'!$K88))</f>
      </c>
      <c r="I86" s="18">
        <f>IF('中間シート（個人）'!D88="○","",'中間シート（個人）'!H88)</f>
      </c>
      <c r="K86" s="18">
        <f>IF('中間シート（個人）'!D88="○","",'個人種目'!$L$1)</f>
      </c>
      <c r="L86" s="18">
        <f>IF('中間シート（個人）'!D88="○","",ASC('申込書_コナミ'!$S$9))</f>
      </c>
      <c r="M86" s="18">
        <f>IF('中間シート（個人）'!D88="○","",'申込書_コナミ'!$E$8)</f>
      </c>
      <c r="Q86" s="18">
        <f>IF('中間シート（個人）'!D88="○","",4)</f>
      </c>
      <c r="R86" s="18">
        <f>IF(ISERROR(VLOOKUP($D86&amp;"@1",'中間シート（個人）'!$F$6:$O$100,4,FALSE)&amp;VLOOKUP($D86&amp;"@1",'中間シート（個人）'!$F$6:$O$100,5,FALSE)),"",VLOOKUP($D86&amp;"@1",'中間シート（個人）'!$F$6:$O$100,4,FALSE)&amp;VLOOKUP($D86&amp;"@1",'中間シート（個人）'!$F$6:$O$100,5,FALSE))</f>
      </c>
      <c r="S86" s="18">
        <f>IF(ISERROR(VLOOKUP($D86&amp;"@1",'中間シート（個人）'!$F$6:$O$100,6,FALSE)&amp;VLOOKUP($D86&amp;"@1",'中間シート（個人）'!$F$6:$O$100,7,FALSE)&amp;"."&amp;VLOOKUP($D86&amp;"@1",'中間シート（個人）'!$F$6:$O$100,8,FALSE)),"",VLOOKUP($D86&amp;"@1",'中間シート（個人）'!$F$6:$O$100,6,FALSE)&amp;VLOOKUP($D86&amp;"@1",'中間シート（個人）'!$F$6:$O$100,7,FALSE)&amp;"."&amp;VLOOKUP($D86&amp;"@1",'中間シート（個人）'!$F$6:$O$100,8,FALSE))</f>
      </c>
      <c r="T86" s="18">
        <f>IF(ISERROR(VLOOKUP($D86&amp;"@2",'中間シート（個人）'!$F$6:$O$100,4,FALSE)&amp;VLOOKUP($D86&amp;"@2",'中間シート（個人）'!$F$6:$O$100,5,FALSE)),"",VLOOKUP($D86&amp;"@2",'中間シート（個人）'!$F$6:$O$100,4,FALSE)&amp;VLOOKUP($D86&amp;"@2",'中間シート（個人）'!$F$6:$O$100,5,FALSE))</f>
      </c>
      <c r="U86" s="18">
        <f>IF(ISERROR(VLOOKUP($D86&amp;"@2",'中間シート（個人）'!$F$6:$O$100,6,FALSE)&amp;VLOOKUP($D86&amp;"@2",'中間シート（個人）'!$F$6:$O$100,7,FALSE)&amp;"."&amp;VLOOKUP($D86&amp;"@2",'中間シート（個人）'!$F$6:$O$100,8,FALSE)),"",VLOOKUP($D86&amp;"@2",'中間シート（個人）'!$F$6:$O$100,6,FALSE)&amp;VLOOKUP($D86&amp;"@2",'中間シート（個人）'!$F$6:$O$100,7,FALSE)&amp;"."&amp;VLOOKUP($D86&amp;"@2",'中間シート（個人）'!$F$6:$O$100,8,FALSE))</f>
      </c>
      <c r="V86" s="18">
        <f>IF(ISERROR(VLOOKUP($D86&amp;"@3",'中間シート（個人）'!$F$6:$O$100,4,FALSE)&amp;VLOOKUP($D86&amp;"@3",'中間シート（個人）'!$F$6:$O$100,5,FALSE)),"",VLOOKUP($D86&amp;"@3",'中間シート（個人）'!$F$6:$O$100,4,FALSE)&amp;VLOOKUP($D86&amp;"@3",'中間シート（個人）'!$F$6:$O$100,5,FALSE))</f>
      </c>
      <c r="W86" s="18">
        <f>IF(ISERROR(VLOOKUP($D86&amp;"@3",'中間シート（個人）'!$F$6:$O$100,6,FALSE)&amp;VLOOKUP($D86&amp;"@3",'中間シート（個人）'!$F$6:$O$100,7,FALSE)&amp;"."&amp;VLOOKUP($D86&amp;"@3",'中間シート（個人）'!$F$6:$O$100,8,FALSE)),"",VLOOKUP($D86&amp;"@3",'中間シート（個人）'!$F$6:$O$100,6,FALSE)&amp;VLOOKUP($D86&amp;"@3",'中間シート（個人）'!$F$6:$O$100,7,FALSE)&amp;"."&amp;VLOOKUP($D86&amp;"@3",'中間シート（個人）'!$F$6:$O$100,8,FALSE))</f>
      </c>
      <c r="X86" s="18">
        <f>IF(ISERROR(VLOOKUP($D86&amp;"@4",'中間シート（個人）'!$F$6:$O$100,4,FALSE)&amp;VLOOKUP($D86&amp;"@4",'中間シート（個人）'!$F$6:$O$100,5,FALSE)),"",VLOOKUP($D86&amp;"@4",'中間シート（個人）'!$F$6:$O$100,4,FALSE)&amp;VLOOKUP($D86&amp;"@4",'中間シート（個人）'!$F$6:$O$100,5,FALSE))</f>
      </c>
      <c r="Y86" s="18">
        <f>IF(ISERROR(VLOOKUP($D86&amp;"@4",'中間シート（個人）'!$F$6:$O$100,6,FALSE)&amp;VLOOKUP($D86&amp;"@4",'中間シート（個人）'!$F$6:$O$100,7,FALSE)&amp;"."&amp;VLOOKUP($D86&amp;"@4",'中間シート（個人）'!$F$6:$O$100,8,FALSE)),"",VLOOKUP($D86&amp;"@4",'中間シート（個人）'!$F$6:$O$100,6,FALSE)&amp;VLOOKUP($D86&amp;"@4",'中間シート（個人）'!$F$6:$O$100,7,FALSE)&amp;"."&amp;VLOOKUP($D86&amp;"@4",'中間シート（個人）'!$F$6:$O$100,8,FALSE))</f>
      </c>
      <c r="Z86" s="18">
        <f>IF(ISERROR(VLOOKUP($D86&amp;"@5",'中間シート（個人）'!$F$6:$O$100,4,FALSE)&amp;VLOOKUP($D86&amp;"@5",'中間シート（個人）'!$F$6:$O$100,5,FALSE)),"",VLOOKUP($D86&amp;"@5",'中間シート（個人）'!$F$6:$O$100,4,FALSE)&amp;VLOOKUP($D86&amp;"@5",'中間シート（個人）'!$F$6:$O$100,5,FALSE))</f>
      </c>
      <c r="AA86" s="18">
        <f>IF(ISERROR(VLOOKUP($D86&amp;"@5",'中間シート（個人）'!$F$6:$O$100,6,FALSE)&amp;VLOOKUP($D86&amp;"@5",'中間シート（個人）'!$F$6:$O$100,7,FALSE)&amp;"."&amp;VLOOKUP($D86&amp;"@5",'中間シート（個人）'!$F$6:$O$100,8,FALSE)),"",VLOOKUP($D86&amp;"@5",'中間シート（個人）'!$F$6:$O$100,6,FALSE)&amp;VLOOKUP($D86&amp;"@5",'中間シート（個人）'!$F$6:$O$100,7,FALSE)&amp;"."&amp;VLOOKUP($D86&amp;"@5",'中間シート（個人）'!$F$6:$O$100,8,FALSE))</f>
      </c>
      <c r="AB86" s="18">
        <f>IF(ISERROR(VLOOKUP($D86&amp;"@6",'中間シート（個人）'!$F$6:$O$100,4,FALSE)&amp;VLOOKUP($D86&amp;"@6",'中間シート（個人）'!$F$6:$O$100,5,FALSE)),"",VLOOKUP($D86&amp;"@6",'中間シート（個人）'!$F$6:$O$100,4,FALSE)&amp;VLOOKUP($D86&amp;"@6",'中間シート（個人）'!$F$6:$O$100,5,FALSE))</f>
      </c>
      <c r="AC86" s="18">
        <f>IF(ISERROR(VLOOKUP($D86&amp;"@6",'中間シート（個人）'!$F$6:$O$100,6,FALSE)&amp;VLOOKUP($D86&amp;"@6",'中間シート（個人）'!$F$6:$O$100,7,FALSE)&amp;"."&amp;VLOOKUP($D86&amp;"@6",'中間シート（個人）'!$F$6:$O$100,8,FALSE)),"",VLOOKUP($D86&amp;"@6",'中間シート（個人）'!$F$6:$O$100,6,FALSE)&amp;VLOOKUP($D86&amp;"@6",'中間シート（個人）'!$F$6:$O$100,7,FALSE)&amp;"."&amp;VLOOKUP($D86&amp;"@6",'中間シート（個人）'!$F$6:$O$100,8,FALSE))</f>
      </c>
      <c r="AD86" s="18">
        <f>IF(ISERROR(VLOOKUP($D86&amp;"@7",'中間シート（個人）'!$F$6:$O$100,4,FALSE)&amp;VLOOKUP($D86&amp;"@7",'中間シート（個人）'!$F$6:$O$100,5,FALSE)),"",VLOOKUP($D86&amp;"@7",'中間シート（個人）'!$F$6:$O$100,4,FALSE)&amp;VLOOKUP($D86&amp;"@7",'中間シート（個人）'!$F$6:$O$100,5,FALSE))</f>
      </c>
      <c r="AE86" s="18">
        <f>IF(ISERROR(VLOOKUP($D86&amp;"@7",'中間シート（個人）'!$F$6:$O$100,6,FALSE)&amp;VLOOKUP($D86&amp;"@7",'中間シート（個人）'!$F$6:$O$100,7,FALSE)&amp;"."&amp;VLOOKUP($D86&amp;"@7",'中間シート（個人）'!$F$6:$O$100,8,FALSE)),"",VLOOKUP($D86&amp;"@7",'中間シート（個人）'!$F$6:$O$100,6,FALSE)&amp;VLOOKUP($D86&amp;"@7",'中間シート（個人）'!$F$6:$O$100,7,FALSE)&amp;"."&amp;VLOOKUP($D86&amp;"@7",'中間シート（個人）'!$F$6:$O$100,8,FALSE))</f>
      </c>
      <c r="AF86" s="18">
        <f>IF(ISERROR(VLOOKUP($D86&amp;"@8",'中間シート（個人）'!$F$6:$O$100,4,FALSE)&amp;VLOOKUP($D86&amp;"@8",'中間シート（個人）'!$F$6:$O$100,5,FALSE)),"",VLOOKUP($D86&amp;"@8",'中間シート（個人）'!$F$6:$O$100,4,FALSE)&amp;VLOOKUP($D86&amp;"@8",'中間シート（個人）'!$F$6:$O$100,5,FALSE))</f>
      </c>
      <c r="AG86" s="18">
        <f>IF(ISERROR(VLOOKUP($D86&amp;"@8",'中間シート（個人）'!$F$6:$O$100,6,FALSE)&amp;VLOOKUP($D86&amp;"@8",'中間シート（個人）'!$F$6:$O$100,7,FALSE)&amp;"."&amp;VLOOKUP($D86&amp;"@8",'中間シート（個人）'!$F$6:$O$100,8,FALSE)),"",VLOOKUP($D86&amp;"@8",'中間シート（個人）'!$F$6:$O$100,6,FALSE)&amp;VLOOKUP($D86&amp;"@8",'中間シート（個人）'!$F$6:$O$100,7,FALSE)&amp;"."&amp;VLOOKUP($D86&amp;"@8",'中間シート（個人）'!$F$6:$O$100,8,FALSE))</f>
      </c>
      <c r="AH86" s="18">
        <f>IF(ISERROR(VLOOKUP($D86&amp;"@9",'中間シート（個人）'!$F$6:$O$100,4,FALSE)&amp;VLOOKUP($D86&amp;"@9",'中間シート（個人）'!$F$6:$O$100,5,FALSE)),"",VLOOKUP($D86&amp;"@9",'中間シート（個人）'!$F$6:$O$100,4,FALSE)&amp;VLOOKUP($D86&amp;"@9",'中間シート（個人）'!$F$6:$O$100,5,FALSE))</f>
      </c>
      <c r="AI86" s="18">
        <f>IF(ISERROR(VLOOKUP($D86&amp;"@9",'中間シート（個人）'!$F$6:$O$100,6,FALSE)&amp;VLOOKUP($D86&amp;"@9",'中間シート（個人）'!$F$6:$O$100,7,FALSE)&amp;"."&amp;VLOOKUP($D86&amp;"@9",'中間シート（個人）'!$F$6:$O$100,8,FALSE)),"",VLOOKUP($D86&amp;"@9",'中間シート（個人）'!$F$6:$O$100,6,FALSE)&amp;VLOOKUP($D86&amp;"@9",'中間シート（個人）'!$F$6:$O$100,7,FALSE)&amp;"."&amp;VLOOKUP($D86&amp;"@9",'中間シート（個人）'!$F$6:$O$100,8,FALSE))</f>
      </c>
      <c r="AJ86" s="18">
        <f>IF(ISERROR(VLOOKUP($D86&amp;"@10",'中間シート（個人）'!$F$6:$O$100,4,FALSE)&amp;VLOOKUP($D86&amp;"@10",'中間シート（個人）'!$F$6:$O$100,5,FALSE)),"",VLOOKUP($D86&amp;"@10",'中間シート（個人）'!$F$6:$O$100,4,FALSE)&amp;VLOOKUP($D86&amp;"@10",'中間シート（個人）'!$F$6:$O$100,5,FALSE))</f>
      </c>
      <c r="AK86" s="18">
        <f>IF(ISERROR(VLOOKUP($D86&amp;"@10",'中間シート（個人）'!$F$6:$O$100,6,FALSE)&amp;VLOOKUP($D86&amp;"@10",'中間シート（個人）'!$F$6:$O$100,7,FALSE)&amp;"."&amp;VLOOKUP($D86&amp;"@10",'中間シート（個人）'!$F$6:$O$100,8,FALSE)),"",VLOOKUP($D86&amp;"@10",'中間シート（個人）'!$F$6:$O$100,6,FALSE)&amp;VLOOKUP($D86&amp;"@10",'中間シート（個人）'!$F$6:$O$100,7,FALSE)&amp;"."&amp;VLOOKUP($D86&amp;"@10",'中間シート（個人）'!$F$6:$O$100,8,FALSE))</f>
      </c>
    </row>
    <row r="87" spans="3:37" ht="13.5">
      <c r="C87" s="18">
        <f>IF('中間シート（個人）'!D89="○","",VLOOKUP('個人種目'!F89,'コード一覧'!$A$2:$B$3,2,FALSE))</f>
      </c>
      <c r="D87" s="18">
        <f>IF('中間シート（個人）'!D89="○","",'中間シート（個人）'!C89)</f>
      </c>
      <c r="E87" s="18">
        <f>IF('中間シート（個人）'!D89="○","",ASC('個人種目'!D89&amp;" "&amp;'個人種目'!E89))</f>
      </c>
      <c r="F87" s="18">
        <f>IF('中間シート（個人）'!D89="○","",'個人種目'!G89&amp;IF(LEN('個人種目'!H89)=1,"0"&amp;'個人種目'!H89,'個人種目'!H89)&amp;IF(LEN('個人種目'!I89)=1,"0"&amp;'個人種目'!I89,'個人種目'!I89))</f>
      </c>
      <c r="G87" s="19">
        <f>IF('中間シート（個人）'!D89="○","",VLOOKUP('個人種目'!$J89,'コード一覧'!$C$3:$D$6,2,FALSE))</f>
      </c>
      <c r="H87" s="18">
        <f>IF('中間シート（個人）'!D89="○","",IF('個人種目'!$J89="一般",0,'個人種目'!$K89))</f>
      </c>
      <c r="I87" s="18">
        <f>IF('中間シート（個人）'!D89="○","",'中間シート（個人）'!H89)</f>
      </c>
      <c r="K87" s="18">
        <f>IF('中間シート（個人）'!D89="○","",'個人種目'!$L$1)</f>
      </c>
      <c r="L87" s="18">
        <f>IF('中間シート（個人）'!D89="○","",ASC('申込書_コナミ'!$S$9))</f>
      </c>
      <c r="M87" s="18">
        <f>IF('中間シート（個人）'!D89="○","",'申込書_コナミ'!$E$8)</f>
      </c>
      <c r="Q87" s="18">
        <f>IF('中間シート（個人）'!D89="○","",4)</f>
      </c>
      <c r="R87" s="18">
        <f>IF(ISERROR(VLOOKUP($D87&amp;"@1",'中間シート（個人）'!$F$6:$O$100,4,FALSE)&amp;VLOOKUP($D87&amp;"@1",'中間シート（個人）'!$F$6:$O$100,5,FALSE)),"",VLOOKUP($D87&amp;"@1",'中間シート（個人）'!$F$6:$O$100,4,FALSE)&amp;VLOOKUP($D87&amp;"@1",'中間シート（個人）'!$F$6:$O$100,5,FALSE))</f>
      </c>
      <c r="S87" s="18">
        <f>IF(ISERROR(VLOOKUP($D87&amp;"@1",'中間シート（個人）'!$F$6:$O$100,6,FALSE)&amp;VLOOKUP($D87&amp;"@1",'中間シート（個人）'!$F$6:$O$100,7,FALSE)&amp;"."&amp;VLOOKUP($D87&amp;"@1",'中間シート（個人）'!$F$6:$O$100,8,FALSE)),"",VLOOKUP($D87&amp;"@1",'中間シート（個人）'!$F$6:$O$100,6,FALSE)&amp;VLOOKUP($D87&amp;"@1",'中間シート（個人）'!$F$6:$O$100,7,FALSE)&amp;"."&amp;VLOOKUP($D87&amp;"@1",'中間シート（個人）'!$F$6:$O$100,8,FALSE))</f>
      </c>
      <c r="T87" s="18">
        <f>IF(ISERROR(VLOOKUP($D87&amp;"@2",'中間シート（個人）'!$F$6:$O$100,4,FALSE)&amp;VLOOKUP($D87&amp;"@2",'中間シート（個人）'!$F$6:$O$100,5,FALSE)),"",VLOOKUP($D87&amp;"@2",'中間シート（個人）'!$F$6:$O$100,4,FALSE)&amp;VLOOKUP($D87&amp;"@2",'中間シート（個人）'!$F$6:$O$100,5,FALSE))</f>
      </c>
      <c r="U87" s="18">
        <f>IF(ISERROR(VLOOKUP($D87&amp;"@2",'中間シート（個人）'!$F$6:$O$100,6,FALSE)&amp;VLOOKUP($D87&amp;"@2",'中間シート（個人）'!$F$6:$O$100,7,FALSE)&amp;"."&amp;VLOOKUP($D87&amp;"@2",'中間シート（個人）'!$F$6:$O$100,8,FALSE)),"",VLOOKUP($D87&amp;"@2",'中間シート（個人）'!$F$6:$O$100,6,FALSE)&amp;VLOOKUP($D87&amp;"@2",'中間シート（個人）'!$F$6:$O$100,7,FALSE)&amp;"."&amp;VLOOKUP($D87&amp;"@2",'中間シート（個人）'!$F$6:$O$100,8,FALSE))</f>
      </c>
      <c r="V87" s="18">
        <f>IF(ISERROR(VLOOKUP($D87&amp;"@3",'中間シート（個人）'!$F$6:$O$100,4,FALSE)&amp;VLOOKUP($D87&amp;"@3",'中間シート（個人）'!$F$6:$O$100,5,FALSE)),"",VLOOKUP($D87&amp;"@3",'中間シート（個人）'!$F$6:$O$100,4,FALSE)&amp;VLOOKUP($D87&amp;"@3",'中間シート（個人）'!$F$6:$O$100,5,FALSE))</f>
      </c>
      <c r="W87" s="18">
        <f>IF(ISERROR(VLOOKUP($D87&amp;"@3",'中間シート（個人）'!$F$6:$O$100,6,FALSE)&amp;VLOOKUP($D87&amp;"@3",'中間シート（個人）'!$F$6:$O$100,7,FALSE)&amp;"."&amp;VLOOKUP($D87&amp;"@3",'中間シート（個人）'!$F$6:$O$100,8,FALSE)),"",VLOOKUP($D87&amp;"@3",'中間シート（個人）'!$F$6:$O$100,6,FALSE)&amp;VLOOKUP($D87&amp;"@3",'中間シート（個人）'!$F$6:$O$100,7,FALSE)&amp;"."&amp;VLOOKUP($D87&amp;"@3",'中間シート（個人）'!$F$6:$O$100,8,FALSE))</f>
      </c>
      <c r="X87" s="18">
        <f>IF(ISERROR(VLOOKUP($D87&amp;"@4",'中間シート（個人）'!$F$6:$O$100,4,FALSE)&amp;VLOOKUP($D87&amp;"@4",'中間シート（個人）'!$F$6:$O$100,5,FALSE)),"",VLOOKUP($D87&amp;"@4",'中間シート（個人）'!$F$6:$O$100,4,FALSE)&amp;VLOOKUP($D87&amp;"@4",'中間シート（個人）'!$F$6:$O$100,5,FALSE))</f>
      </c>
      <c r="Y87" s="18">
        <f>IF(ISERROR(VLOOKUP($D87&amp;"@4",'中間シート（個人）'!$F$6:$O$100,6,FALSE)&amp;VLOOKUP($D87&amp;"@4",'中間シート（個人）'!$F$6:$O$100,7,FALSE)&amp;"."&amp;VLOOKUP($D87&amp;"@4",'中間シート（個人）'!$F$6:$O$100,8,FALSE)),"",VLOOKUP($D87&amp;"@4",'中間シート（個人）'!$F$6:$O$100,6,FALSE)&amp;VLOOKUP($D87&amp;"@4",'中間シート（個人）'!$F$6:$O$100,7,FALSE)&amp;"."&amp;VLOOKUP($D87&amp;"@4",'中間シート（個人）'!$F$6:$O$100,8,FALSE))</f>
      </c>
      <c r="Z87" s="18">
        <f>IF(ISERROR(VLOOKUP($D87&amp;"@5",'中間シート（個人）'!$F$6:$O$100,4,FALSE)&amp;VLOOKUP($D87&amp;"@5",'中間シート（個人）'!$F$6:$O$100,5,FALSE)),"",VLOOKUP($D87&amp;"@5",'中間シート（個人）'!$F$6:$O$100,4,FALSE)&amp;VLOOKUP($D87&amp;"@5",'中間シート（個人）'!$F$6:$O$100,5,FALSE))</f>
      </c>
      <c r="AA87" s="18">
        <f>IF(ISERROR(VLOOKUP($D87&amp;"@5",'中間シート（個人）'!$F$6:$O$100,6,FALSE)&amp;VLOOKUP($D87&amp;"@5",'中間シート（個人）'!$F$6:$O$100,7,FALSE)&amp;"."&amp;VLOOKUP($D87&amp;"@5",'中間シート（個人）'!$F$6:$O$100,8,FALSE)),"",VLOOKUP($D87&amp;"@5",'中間シート（個人）'!$F$6:$O$100,6,FALSE)&amp;VLOOKUP($D87&amp;"@5",'中間シート（個人）'!$F$6:$O$100,7,FALSE)&amp;"."&amp;VLOOKUP($D87&amp;"@5",'中間シート（個人）'!$F$6:$O$100,8,FALSE))</f>
      </c>
      <c r="AB87" s="18">
        <f>IF(ISERROR(VLOOKUP($D87&amp;"@6",'中間シート（個人）'!$F$6:$O$100,4,FALSE)&amp;VLOOKUP($D87&amp;"@6",'中間シート（個人）'!$F$6:$O$100,5,FALSE)),"",VLOOKUP($D87&amp;"@6",'中間シート（個人）'!$F$6:$O$100,4,FALSE)&amp;VLOOKUP($D87&amp;"@6",'中間シート（個人）'!$F$6:$O$100,5,FALSE))</f>
      </c>
      <c r="AC87" s="18">
        <f>IF(ISERROR(VLOOKUP($D87&amp;"@6",'中間シート（個人）'!$F$6:$O$100,6,FALSE)&amp;VLOOKUP($D87&amp;"@6",'中間シート（個人）'!$F$6:$O$100,7,FALSE)&amp;"."&amp;VLOOKUP($D87&amp;"@6",'中間シート（個人）'!$F$6:$O$100,8,FALSE)),"",VLOOKUP($D87&amp;"@6",'中間シート（個人）'!$F$6:$O$100,6,FALSE)&amp;VLOOKUP($D87&amp;"@6",'中間シート（個人）'!$F$6:$O$100,7,FALSE)&amp;"."&amp;VLOOKUP($D87&amp;"@6",'中間シート（個人）'!$F$6:$O$100,8,FALSE))</f>
      </c>
      <c r="AD87" s="18">
        <f>IF(ISERROR(VLOOKUP($D87&amp;"@7",'中間シート（個人）'!$F$6:$O$100,4,FALSE)&amp;VLOOKUP($D87&amp;"@7",'中間シート（個人）'!$F$6:$O$100,5,FALSE)),"",VLOOKUP($D87&amp;"@7",'中間シート（個人）'!$F$6:$O$100,4,FALSE)&amp;VLOOKUP($D87&amp;"@7",'中間シート（個人）'!$F$6:$O$100,5,FALSE))</f>
      </c>
      <c r="AE87" s="18">
        <f>IF(ISERROR(VLOOKUP($D87&amp;"@7",'中間シート（個人）'!$F$6:$O$100,6,FALSE)&amp;VLOOKUP($D87&amp;"@7",'中間シート（個人）'!$F$6:$O$100,7,FALSE)&amp;"."&amp;VLOOKUP($D87&amp;"@7",'中間シート（個人）'!$F$6:$O$100,8,FALSE)),"",VLOOKUP($D87&amp;"@7",'中間シート（個人）'!$F$6:$O$100,6,FALSE)&amp;VLOOKUP($D87&amp;"@7",'中間シート（個人）'!$F$6:$O$100,7,FALSE)&amp;"."&amp;VLOOKUP($D87&amp;"@7",'中間シート（個人）'!$F$6:$O$100,8,FALSE))</f>
      </c>
      <c r="AF87" s="18">
        <f>IF(ISERROR(VLOOKUP($D87&amp;"@8",'中間シート（個人）'!$F$6:$O$100,4,FALSE)&amp;VLOOKUP($D87&amp;"@8",'中間シート（個人）'!$F$6:$O$100,5,FALSE)),"",VLOOKUP($D87&amp;"@8",'中間シート（個人）'!$F$6:$O$100,4,FALSE)&amp;VLOOKUP($D87&amp;"@8",'中間シート（個人）'!$F$6:$O$100,5,FALSE))</f>
      </c>
      <c r="AG87" s="18">
        <f>IF(ISERROR(VLOOKUP($D87&amp;"@8",'中間シート（個人）'!$F$6:$O$100,6,FALSE)&amp;VLOOKUP($D87&amp;"@8",'中間シート（個人）'!$F$6:$O$100,7,FALSE)&amp;"."&amp;VLOOKUP($D87&amp;"@8",'中間シート（個人）'!$F$6:$O$100,8,FALSE)),"",VLOOKUP($D87&amp;"@8",'中間シート（個人）'!$F$6:$O$100,6,FALSE)&amp;VLOOKUP($D87&amp;"@8",'中間シート（個人）'!$F$6:$O$100,7,FALSE)&amp;"."&amp;VLOOKUP($D87&amp;"@8",'中間シート（個人）'!$F$6:$O$100,8,FALSE))</f>
      </c>
      <c r="AH87" s="18">
        <f>IF(ISERROR(VLOOKUP($D87&amp;"@9",'中間シート（個人）'!$F$6:$O$100,4,FALSE)&amp;VLOOKUP($D87&amp;"@9",'中間シート（個人）'!$F$6:$O$100,5,FALSE)),"",VLOOKUP($D87&amp;"@9",'中間シート（個人）'!$F$6:$O$100,4,FALSE)&amp;VLOOKUP($D87&amp;"@9",'中間シート（個人）'!$F$6:$O$100,5,FALSE))</f>
      </c>
      <c r="AI87" s="18">
        <f>IF(ISERROR(VLOOKUP($D87&amp;"@9",'中間シート（個人）'!$F$6:$O$100,6,FALSE)&amp;VLOOKUP($D87&amp;"@9",'中間シート（個人）'!$F$6:$O$100,7,FALSE)&amp;"."&amp;VLOOKUP($D87&amp;"@9",'中間シート（個人）'!$F$6:$O$100,8,FALSE)),"",VLOOKUP($D87&amp;"@9",'中間シート（個人）'!$F$6:$O$100,6,FALSE)&amp;VLOOKUP($D87&amp;"@9",'中間シート（個人）'!$F$6:$O$100,7,FALSE)&amp;"."&amp;VLOOKUP($D87&amp;"@9",'中間シート（個人）'!$F$6:$O$100,8,FALSE))</f>
      </c>
      <c r="AJ87" s="18">
        <f>IF(ISERROR(VLOOKUP($D87&amp;"@10",'中間シート（個人）'!$F$6:$O$100,4,FALSE)&amp;VLOOKUP($D87&amp;"@10",'中間シート（個人）'!$F$6:$O$100,5,FALSE)),"",VLOOKUP($D87&amp;"@10",'中間シート（個人）'!$F$6:$O$100,4,FALSE)&amp;VLOOKUP($D87&amp;"@10",'中間シート（個人）'!$F$6:$O$100,5,FALSE))</f>
      </c>
      <c r="AK87" s="18">
        <f>IF(ISERROR(VLOOKUP($D87&amp;"@10",'中間シート（個人）'!$F$6:$O$100,6,FALSE)&amp;VLOOKUP($D87&amp;"@10",'中間シート（個人）'!$F$6:$O$100,7,FALSE)&amp;"."&amp;VLOOKUP($D87&amp;"@10",'中間シート（個人）'!$F$6:$O$100,8,FALSE)),"",VLOOKUP($D87&amp;"@10",'中間シート（個人）'!$F$6:$O$100,6,FALSE)&amp;VLOOKUP($D87&amp;"@10",'中間シート（個人）'!$F$6:$O$100,7,FALSE)&amp;"."&amp;VLOOKUP($D87&amp;"@10",'中間シート（個人）'!$F$6:$O$100,8,FALSE))</f>
      </c>
    </row>
    <row r="88" spans="3:37" ht="13.5">
      <c r="C88" s="18">
        <f>IF('中間シート（個人）'!D90="○","",VLOOKUP('個人種目'!F90,'コード一覧'!$A$2:$B$3,2,FALSE))</f>
      </c>
      <c r="D88" s="18">
        <f>IF('中間シート（個人）'!D90="○","",'中間シート（個人）'!C90)</f>
      </c>
      <c r="E88" s="18">
        <f>IF('中間シート（個人）'!D90="○","",ASC('個人種目'!D90&amp;" "&amp;'個人種目'!E90))</f>
      </c>
      <c r="F88" s="18">
        <f>IF('中間シート（個人）'!D90="○","",'個人種目'!G90&amp;IF(LEN('個人種目'!H90)=1,"0"&amp;'個人種目'!H90,'個人種目'!H90)&amp;IF(LEN('個人種目'!I90)=1,"0"&amp;'個人種目'!I90,'個人種目'!I90))</f>
      </c>
      <c r="G88" s="19">
        <f>IF('中間シート（個人）'!D90="○","",VLOOKUP('個人種目'!$J90,'コード一覧'!$C$3:$D$6,2,FALSE))</f>
      </c>
      <c r="H88" s="18">
        <f>IF('中間シート（個人）'!D90="○","",IF('個人種目'!$J90="一般",0,'個人種目'!$K90))</f>
      </c>
      <c r="I88" s="18">
        <f>IF('中間シート（個人）'!D90="○","",'中間シート（個人）'!H90)</f>
      </c>
      <c r="K88" s="18">
        <f>IF('中間シート（個人）'!D90="○","",'個人種目'!$L$1)</f>
      </c>
      <c r="L88" s="18">
        <f>IF('中間シート（個人）'!D90="○","",ASC('申込書_コナミ'!$S$9))</f>
      </c>
      <c r="M88" s="18">
        <f>IF('中間シート（個人）'!D90="○","",'申込書_コナミ'!$E$8)</f>
      </c>
      <c r="Q88" s="18">
        <f>IF('中間シート（個人）'!D90="○","",4)</f>
      </c>
      <c r="R88" s="18">
        <f>IF(ISERROR(VLOOKUP($D88&amp;"@1",'中間シート（個人）'!$F$6:$O$100,4,FALSE)&amp;VLOOKUP($D88&amp;"@1",'中間シート（個人）'!$F$6:$O$100,5,FALSE)),"",VLOOKUP($D88&amp;"@1",'中間シート（個人）'!$F$6:$O$100,4,FALSE)&amp;VLOOKUP($D88&amp;"@1",'中間シート（個人）'!$F$6:$O$100,5,FALSE))</f>
      </c>
      <c r="S88" s="18">
        <f>IF(ISERROR(VLOOKUP($D88&amp;"@1",'中間シート（個人）'!$F$6:$O$100,6,FALSE)&amp;VLOOKUP($D88&amp;"@1",'中間シート（個人）'!$F$6:$O$100,7,FALSE)&amp;"."&amp;VLOOKUP($D88&amp;"@1",'中間シート（個人）'!$F$6:$O$100,8,FALSE)),"",VLOOKUP($D88&amp;"@1",'中間シート（個人）'!$F$6:$O$100,6,FALSE)&amp;VLOOKUP($D88&amp;"@1",'中間シート（個人）'!$F$6:$O$100,7,FALSE)&amp;"."&amp;VLOOKUP($D88&amp;"@1",'中間シート（個人）'!$F$6:$O$100,8,FALSE))</f>
      </c>
      <c r="T88" s="18">
        <f>IF(ISERROR(VLOOKUP($D88&amp;"@2",'中間シート（個人）'!$F$6:$O$100,4,FALSE)&amp;VLOOKUP($D88&amp;"@2",'中間シート（個人）'!$F$6:$O$100,5,FALSE)),"",VLOOKUP($D88&amp;"@2",'中間シート（個人）'!$F$6:$O$100,4,FALSE)&amp;VLOOKUP($D88&amp;"@2",'中間シート（個人）'!$F$6:$O$100,5,FALSE))</f>
      </c>
      <c r="U88" s="18">
        <f>IF(ISERROR(VLOOKUP($D88&amp;"@2",'中間シート（個人）'!$F$6:$O$100,6,FALSE)&amp;VLOOKUP($D88&amp;"@2",'中間シート（個人）'!$F$6:$O$100,7,FALSE)&amp;"."&amp;VLOOKUP($D88&amp;"@2",'中間シート（個人）'!$F$6:$O$100,8,FALSE)),"",VLOOKUP($D88&amp;"@2",'中間シート（個人）'!$F$6:$O$100,6,FALSE)&amp;VLOOKUP($D88&amp;"@2",'中間シート（個人）'!$F$6:$O$100,7,FALSE)&amp;"."&amp;VLOOKUP($D88&amp;"@2",'中間シート（個人）'!$F$6:$O$100,8,FALSE))</f>
      </c>
      <c r="V88" s="18">
        <f>IF(ISERROR(VLOOKUP($D88&amp;"@3",'中間シート（個人）'!$F$6:$O$100,4,FALSE)&amp;VLOOKUP($D88&amp;"@3",'中間シート（個人）'!$F$6:$O$100,5,FALSE)),"",VLOOKUP($D88&amp;"@3",'中間シート（個人）'!$F$6:$O$100,4,FALSE)&amp;VLOOKUP($D88&amp;"@3",'中間シート（個人）'!$F$6:$O$100,5,FALSE))</f>
      </c>
      <c r="W88" s="18">
        <f>IF(ISERROR(VLOOKUP($D88&amp;"@3",'中間シート（個人）'!$F$6:$O$100,6,FALSE)&amp;VLOOKUP($D88&amp;"@3",'中間シート（個人）'!$F$6:$O$100,7,FALSE)&amp;"."&amp;VLOOKUP($D88&amp;"@3",'中間シート（個人）'!$F$6:$O$100,8,FALSE)),"",VLOOKUP($D88&amp;"@3",'中間シート（個人）'!$F$6:$O$100,6,FALSE)&amp;VLOOKUP($D88&amp;"@3",'中間シート（個人）'!$F$6:$O$100,7,FALSE)&amp;"."&amp;VLOOKUP($D88&amp;"@3",'中間シート（個人）'!$F$6:$O$100,8,FALSE))</f>
      </c>
      <c r="X88" s="18">
        <f>IF(ISERROR(VLOOKUP($D88&amp;"@4",'中間シート（個人）'!$F$6:$O$100,4,FALSE)&amp;VLOOKUP($D88&amp;"@4",'中間シート（個人）'!$F$6:$O$100,5,FALSE)),"",VLOOKUP($D88&amp;"@4",'中間シート（個人）'!$F$6:$O$100,4,FALSE)&amp;VLOOKUP($D88&amp;"@4",'中間シート（個人）'!$F$6:$O$100,5,FALSE))</f>
      </c>
      <c r="Y88" s="18">
        <f>IF(ISERROR(VLOOKUP($D88&amp;"@4",'中間シート（個人）'!$F$6:$O$100,6,FALSE)&amp;VLOOKUP($D88&amp;"@4",'中間シート（個人）'!$F$6:$O$100,7,FALSE)&amp;"."&amp;VLOOKUP($D88&amp;"@4",'中間シート（個人）'!$F$6:$O$100,8,FALSE)),"",VLOOKUP($D88&amp;"@4",'中間シート（個人）'!$F$6:$O$100,6,FALSE)&amp;VLOOKUP($D88&amp;"@4",'中間シート（個人）'!$F$6:$O$100,7,FALSE)&amp;"."&amp;VLOOKUP($D88&amp;"@4",'中間シート（個人）'!$F$6:$O$100,8,FALSE))</f>
      </c>
      <c r="Z88" s="18">
        <f>IF(ISERROR(VLOOKUP($D88&amp;"@5",'中間シート（個人）'!$F$6:$O$100,4,FALSE)&amp;VLOOKUP($D88&amp;"@5",'中間シート（個人）'!$F$6:$O$100,5,FALSE)),"",VLOOKUP($D88&amp;"@5",'中間シート（個人）'!$F$6:$O$100,4,FALSE)&amp;VLOOKUP($D88&amp;"@5",'中間シート（個人）'!$F$6:$O$100,5,FALSE))</f>
      </c>
      <c r="AA88" s="18">
        <f>IF(ISERROR(VLOOKUP($D88&amp;"@5",'中間シート（個人）'!$F$6:$O$100,6,FALSE)&amp;VLOOKUP($D88&amp;"@5",'中間シート（個人）'!$F$6:$O$100,7,FALSE)&amp;"."&amp;VLOOKUP($D88&amp;"@5",'中間シート（個人）'!$F$6:$O$100,8,FALSE)),"",VLOOKUP($D88&amp;"@5",'中間シート（個人）'!$F$6:$O$100,6,FALSE)&amp;VLOOKUP($D88&amp;"@5",'中間シート（個人）'!$F$6:$O$100,7,FALSE)&amp;"."&amp;VLOOKUP($D88&amp;"@5",'中間シート（個人）'!$F$6:$O$100,8,FALSE))</f>
      </c>
      <c r="AB88" s="18">
        <f>IF(ISERROR(VLOOKUP($D88&amp;"@6",'中間シート（個人）'!$F$6:$O$100,4,FALSE)&amp;VLOOKUP($D88&amp;"@6",'中間シート（個人）'!$F$6:$O$100,5,FALSE)),"",VLOOKUP($D88&amp;"@6",'中間シート（個人）'!$F$6:$O$100,4,FALSE)&amp;VLOOKUP($D88&amp;"@6",'中間シート（個人）'!$F$6:$O$100,5,FALSE))</f>
      </c>
      <c r="AC88" s="18">
        <f>IF(ISERROR(VLOOKUP($D88&amp;"@6",'中間シート（個人）'!$F$6:$O$100,6,FALSE)&amp;VLOOKUP($D88&amp;"@6",'中間シート（個人）'!$F$6:$O$100,7,FALSE)&amp;"."&amp;VLOOKUP($D88&amp;"@6",'中間シート（個人）'!$F$6:$O$100,8,FALSE)),"",VLOOKUP($D88&amp;"@6",'中間シート（個人）'!$F$6:$O$100,6,FALSE)&amp;VLOOKUP($D88&amp;"@6",'中間シート（個人）'!$F$6:$O$100,7,FALSE)&amp;"."&amp;VLOOKUP($D88&amp;"@6",'中間シート（個人）'!$F$6:$O$100,8,FALSE))</f>
      </c>
      <c r="AD88" s="18">
        <f>IF(ISERROR(VLOOKUP($D88&amp;"@7",'中間シート（個人）'!$F$6:$O$100,4,FALSE)&amp;VLOOKUP($D88&amp;"@7",'中間シート（個人）'!$F$6:$O$100,5,FALSE)),"",VLOOKUP($D88&amp;"@7",'中間シート（個人）'!$F$6:$O$100,4,FALSE)&amp;VLOOKUP($D88&amp;"@7",'中間シート（個人）'!$F$6:$O$100,5,FALSE))</f>
      </c>
      <c r="AE88" s="18">
        <f>IF(ISERROR(VLOOKUP($D88&amp;"@7",'中間シート（個人）'!$F$6:$O$100,6,FALSE)&amp;VLOOKUP($D88&amp;"@7",'中間シート（個人）'!$F$6:$O$100,7,FALSE)&amp;"."&amp;VLOOKUP($D88&amp;"@7",'中間シート（個人）'!$F$6:$O$100,8,FALSE)),"",VLOOKUP($D88&amp;"@7",'中間シート（個人）'!$F$6:$O$100,6,FALSE)&amp;VLOOKUP($D88&amp;"@7",'中間シート（個人）'!$F$6:$O$100,7,FALSE)&amp;"."&amp;VLOOKUP($D88&amp;"@7",'中間シート（個人）'!$F$6:$O$100,8,FALSE))</f>
      </c>
      <c r="AF88" s="18">
        <f>IF(ISERROR(VLOOKUP($D88&amp;"@8",'中間シート（個人）'!$F$6:$O$100,4,FALSE)&amp;VLOOKUP($D88&amp;"@8",'中間シート（個人）'!$F$6:$O$100,5,FALSE)),"",VLOOKUP($D88&amp;"@8",'中間シート（個人）'!$F$6:$O$100,4,FALSE)&amp;VLOOKUP($D88&amp;"@8",'中間シート（個人）'!$F$6:$O$100,5,FALSE))</f>
      </c>
      <c r="AG88" s="18">
        <f>IF(ISERROR(VLOOKUP($D88&amp;"@8",'中間シート（個人）'!$F$6:$O$100,6,FALSE)&amp;VLOOKUP($D88&amp;"@8",'中間シート（個人）'!$F$6:$O$100,7,FALSE)&amp;"."&amp;VLOOKUP($D88&amp;"@8",'中間シート（個人）'!$F$6:$O$100,8,FALSE)),"",VLOOKUP($D88&amp;"@8",'中間シート（個人）'!$F$6:$O$100,6,FALSE)&amp;VLOOKUP($D88&amp;"@8",'中間シート（個人）'!$F$6:$O$100,7,FALSE)&amp;"."&amp;VLOOKUP($D88&amp;"@8",'中間シート（個人）'!$F$6:$O$100,8,FALSE))</f>
      </c>
      <c r="AH88" s="18">
        <f>IF(ISERROR(VLOOKUP($D88&amp;"@9",'中間シート（個人）'!$F$6:$O$100,4,FALSE)&amp;VLOOKUP($D88&amp;"@9",'中間シート（個人）'!$F$6:$O$100,5,FALSE)),"",VLOOKUP($D88&amp;"@9",'中間シート（個人）'!$F$6:$O$100,4,FALSE)&amp;VLOOKUP($D88&amp;"@9",'中間シート（個人）'!$F$6:$O$100,5,FALSE))</f>
      </c>
      <c r="AI88" s="18">
        <f>IF(ISERROR(VLOOKUP($D88&amp;"@9",'中間シート（個人）'!$F$6:$O$100,6,FALSE)&amp;VLOOKUP($D88&amp;"@9",'中間シート（個人）'!$F$6:$O$100,7,FALSE)&amp;"."&amp;VLOOKUP($D88&amp;"@9",'中間シート（個人）'!$F$6:$O$100,8,FALSE)),"",VLOOKUP($D88&amp;"@9",'中間シート（個人）'!$F$6:$O$100,6,FALSE)&amp;VLOOKUP($D88&amp;"@9",'中間シート（個人）'!$F$6:$O$100,7,FALSE)&amp;"."&amp;VLOOKUP($D88&amp;"@9",'中間シート（個人）'!$F$6:$O$100,8,FALSE))</f>
      </c>
      <c r="AJ88" s="18">
        <f>IF(ISERROR(VLOOKUP($D88&amp;"@10",'中間シート（個人）'!$F$6:$O$100,4,FALSE)&amp;VLOOKUP($D88&amp;"@10",'中間シート（個人）'!$F$6:$O$100,5,FALSE)),"",VLOOKUP($D88&amp;"@10",'中間シート（個人）'!$F$6:$O$100,4,FALSE)&amp;VLOOKUP($D88&amp;"@10",'中間シート（個人）'!$F$6:$O$100,5,FALSE))</f>
      </c>
      <c r="AK88" s="18">
        <f>IF(ISERROR(VLOOKUP($D88&amp;"@10",'中間シート（個人）'!$F$6:$O$100,6,FALSE)&amp;VLOOKUP($D88&amp;"@10",'中間シート（個人）'!$F$6:$O$100,7,FALSE)&amp;"."&amp;VLOOKUP($D88&amp;"@10",'中間シート（個人）'!$F$6:$O$100,8,FALSE)),"",VLOOKUP($D88&amp;"@10",'中間シート（個人）'!$F$6:$O$100,6,FALSE)&amp;VLOOKUP($D88&amp;"@10",'中間シート（個人）'!$F$6:$O$100,7,FALSE)&amp;"."&amp;VLOOKUP($D88&amp;"@10",'中間シート（個人）'!$F$6:$O$100,8,FALSE))</f>
      </c>
    </row>
    <row r="89" spans="3:37" ht="13.5">
      <c r="C89" s="18">
        <f>IF('中間シート（個人）'!D91="○","",VLOOKUP('個人種目'!F91,'コード一覧'!$A$2:$B$3,2,FALSE))</f>
      </c>
      <c r="D89" s="18">
        <f>IF('中間シート（個人）'!D91="○","",'中間シート（個人）'!C91)</f>
      </c>
      <c r="E89" s="18">
        <f>IF('中間シート（個人）'!D91="○","",ASC('個人種目'!D91&amp;" "&amp;'個人種目'!E91))</f>
      </c>
      <c r="F89" s="18">
        <f>IF('中間シート（個人）'!D91="○","",'個人種目'!G91&amp;IF(LEN('個人種目'!H91)=1,"0"&amp;'個人種目'!H91,'個人種目'!H91)&amp;IF(LEN('個人種目'!I91)=1,"0"&amp;'個人種目'!I91,'個人種目'!I91))</f>
      </c>
      <c r="G89" s="19">
        <f>IF('中間シート（個人）'!D91="○","",VLOOKUP('個人種目'!$J91,'コード一覧'!$C$3:$D$6,2,FALSE))</f>
      </c>
      <c r="H89" s="18">
        <f>IF('中間シート（個人）'!D91="○","",IF('個人種目'!$J91="一般",0,'個人種目'!$K91))</f>
      </c>
      <c r="I89" s="18">
        <f>IF('中間シート（個人）'!D91="○","",'中間シート（個人）'!H91)</f>
      </c>
      <c r="K89" s="18">
        <f>IF('中間シート（個人）'!D91="○","",'個人種目'!$L$1)</f>
      </c>
      <c r="L89" s="18">
        <f>IF('中間シート（個人）'!D91="○","",ASC('申込書_コナミ'!$S$9))</f>
      </c>
      <c r="M89" s="18">
        <f>IF('中間シート（個人）'!D91="○","",'申込書_コナミ'!$E$8)</f>
      </c>
      <c r="Q89" s="18">
        <f>IF('中間シート（個人）'!D91="○","",4)</f>
      </c>
      <c r="R89" s="18">
        <f>IF(ISERROR(VLOOKUP($D89&amp;"@1",'中間シート（個人）'!$F$6:$O$100,4,FALSE)&amp;VLOOKUP($D89&amp;"@1",'中間シート（個人）'!$F$6:$O$100,5,FALSE)),"",VLOOKUP($D89&amp;"@1",'中間シート（個人）'!$F$6:$O$100,4,FALSE)&amp;VLOOKUP($D89&amp;"@1",'中間シート（個人）'!$F$6:$O$100,5,FALSE))</f>
      </c>
      <c r="S89" s="18">
        <f>IF(ISERROR(VLOOKUP($D89&amp;"@1",'中間シート（個人）'!$F$6:$O$100,6,FALSE)&amp;VLOOKUP($D89&amp;"@1",'中間シート（個人）'!$F$6:$O$100,7,FALSE)&amp;"."&amp;VLOOKUP($D89&amp;"@1",'中間シート（個人）'!$F$6:$O$100,8,FALSE)),"",VLOOKUP($D89&amp;"@1",'中間シート（個人）'!$F$6:$O$100,6,FALSE)&amp;VLOOKUP($D89&amp;"@1",'中間シート（個人）'!$F$6:$O$100,7,FALSE)&amp;"."&amp;VLOOKUP($D89&amp;"@1",'中間シート（個人）'!$F$6:$O$100,8,FALSE))</f>
      </c>
      <c r="T89" s="18">
        <f>IF(ISERROR(VLOOKUP($D89&amp;"@2",'中間シート（個人）'!$F$6:$O$100,4,FALSE)&amp;VLOOKUP($D89&amp;"@2",'中間シート（個人）'!$F$6:$O$100,5,FALSE)),"",VLOOKUP($D89&amp;"@2",'中間シート（個人）'!$F$6:$O$100,4,FALSE)&amp;VLOOKUP($D89&amp;"@2",'中間シート（個人）'!$F$6:$O$100,5,FALSE))</f>
      </c>
      <c r="U89" s="18">
        <f>IF(ISERROR(VLOOKUP($D89&amp;"@2",'中間シート（個人）'!$F$6:$O$100,6,FALSE)&amp;VLOOKUP($D89&amp;"@2",'中間シート（個人）'!$F$6:$O$100,7,FALSE)&amp;"."&amp;VLOOKUP($D89&amp;"@2",'中間シート（個人）'!$F$6:$O$100,8,FALSE)),"",VLOOKUP($D89&amp;"@2",'中間シート（個人）'!$F$6:$O$100,6,FALSE)&amp;VLOOKUP($D89&amp;"@2",'中間シート（個人）'!$F$6:$O$100,7,FALSE)&amp;"."&amp;VLOOKUP($D89&amp;"@2",'中間シート（個人）'!$F$6:$O$100,8,FALSE))</f>
      </c>
      <c r="V89" s="18">
        <f>IF(ISERROR(VLOOKUP($D89&amp;"@3",'中間シート（個人）'!$F$6:$O$100,4,FALSE)&amp;VLOOKUP($D89&amp;"@3",'中間シート（個人）'!$F$6:$O$100,5,FALSE)),"",VLOOKUP($D89&amp;"@3",'中間シート（個人）'!$F$6:$O$100,4,FALSE)&amp;VLOOKUP($D89&amp;"@3",'中間シート（個人）'!$F$6:$O$100,5,FALSE))</f>
      </c>
      <c r="W89" s="18">
        <f>IF(ISERROR(VLOOKUP($D89&amp;"@3",'中間シート（個人）'!$F$6:$O$100,6,FALSE)&amp;VLOOKUP($D89&amp;"@3",'中間シート（個人）'!$F$6:$O$100,7,FALSE)&amp;"."&amp;VLOOKUP($D89&amp;"@3",'中間シート（個人）'!$F$6:$O$100,8,FALSE)),"",VLOOKUP($D89&amp;"@3",'中間シート（個人）'!$F$6:$O$100,6,FALSE)&amp;VLOOKUP($D89&amp;"@3",'中間シート（個人）'!$F$6:$O$100,7,FALSE)&amp;"."&amp;VLOOKUP($D89&amp;"@3",'中間シート（個人）'!$F$6:$O$100,8,FALSE))</f>
      </c>
      <c r="X89" s="18">
        <f>IF(ISERROR(VLOOKUP($D89&amp;"@4",'中間シート（個人）'!$F$6:$O$100,4,FALSE)&amp;VLOOKUP($D89&amp;"@4",'中間シート（個人）'!$F$6:$O$100,5,FALSE)),"",VLOOKUP($D89&amp;"@4",'中間シート（個人）'!$F$6:$O$100,4,FALSE)&amp;VLOOKUP($D89&amp;"@4",'中間シート（個人）'!$F$6:$O$100,5,FALSE))</f>
      </c>
      <c r="Y89" s="18">
        <f>IF(ISERROR(VLOOKUP($D89&amp;"@4",'中間シート（個人）'!$F$6:$O$100,6,FALSE)&amp;VLOOKUP($D89&amp;"@4",'中間シート（個人）'!$F$6:$O$100,7,FALSE)&amp;"."&amp;VLOOKUP($D89&amp;"@4",'中間シート（個人）'!$F$6:$O$100,8,FALSE)),"",VLOOKUP($D89&amp;"@4",'中間シート（個人）'!$F$6:$O$100,6,FALSE)&amp;VLOOKUP($D89&amp;"@4",'中間シート（個人）'!$F$6:$O$100,7,FALSE)&amp;"."&amp;VLOOKUP($D89&amp;"@4",'中間シート（個人）'!$F$6:$O$100,8,FALSE))</f>
      </c>
      <c r="Z89" s="18">
        <f>IF(ISERROR(VLOOKUP($D89&amp;"@5",'中間シート（個人）'!$F$6:$O$100,4,FALSE)&amp;VLOOKUP($D89&amp;"@5",'中間シート（個人）'!$F$6:$O$100,5,FALSE)),"",VLOOKUP($D89&amp;"@5",'中間シート（個人）'!$F$6:$O$100,4,FALSE)&amp;VLOOKUP($D89&amp;"@5",'中間シート（個人）'!$F$6:$O$100,5,FALSE))</f>
      </c>
      <c r="AA89" s="18">
        <f>IF(ISERROR(VLOOKUP($D89&amp;"@5",'中間シート（個人）'!$F$6:$O$100,6,FALSE)&amp;VLOOKUP($D89&amp;"@5",'中間シート（個人）'!$F$6:$O$100,7,FALSE)&amp;"."&amp;VLOOKUP($D89&amp;"@5",'中間シート（個人）'!$F$6:$O$100,8,FALSE)),"",VLOOKUP($D89&amp;"@5",'中間シート（個人）'!$F$6:$O$100,6,FALSE)&amp;VLOOKUP($D89&amp;"@5",'中間シート（個人）'!$F$6:$O$100,7,FALSE)&amp;"."&amp;VLOOKUP($D89&amp;"@5",'中間シート（個人）'!$F$6:$O$100,8,FALSE))</f>
      </c>
      <c r="AB89" s="18">
        <f>IF(ISERROR(VLOOKUP($D89&amp;"@6",'中間シート（個人）'!$F$6:$O$100,4,FALSE)&amp;VLOOKUP($D89&amp;"@6",'中間シート（個人）'!$F$6:$O$100,5,FALSE)),"",VLOOKUP($D89&amp;"@6",'中間シート（個人）'!$F$6:$O$100,4,FALSE)&amp;VLOOKUP($D89&amp;"@6",'中間シート（個人）'!$F$6:$O$100,5,FALSE))</f>
      </c>
      <c r="AC89" s="18">
        <f>IF(ISERROR(VLOOKUP($D89&amp;"@6",'中間シート（個人）'!$F$6:$O$100,6,FALSE)&amp;VLOOKUP($D89&amp;"@6",'中間シート（個人）'!$F$6:$O$100,7,FALSE)&amp;"."&amp;VLOOKUP($D89&amp;"@6",'中間シート（個人）'!$F$6:$O$100,8,FALSE)),"",VLOOKUP($D89&amp;"@6",'中間シート（個人）'!$F$6:$O$100,6,FALSE)&amp;VLOOKUP($D89&amp;"@6",'中間シート（個人）'!$F$6:$O$100,7,FALSE)&amp;"."&amp;VLOOKUP($D89&amp;"@6",'中間シート（個人）'!$F$6:$O$100,8,FALSE))</f>
      </c>
      <c r="AD89" s="18">
        <f>IF(ISERROR(VLOOKUP($D89&amp;"@7",'中間シート（個人）'!$F$6:$O$100,4,FALSE)&amp;VLOOKUP($D89&amp;"@7",'中間シート（個人）'!$F$6:$O$100,5,FALSE)),"",VLOOKUP($D89&amp;"@7",'中間シート（個人）'!$F$6:$O$100,4,FALSE)&amp;VLOOKUP($D89&amp;"@7",'中間シート（個人）'!$F$6:$O$100,5,FALSE))</f>
      </c>
      <c r="AE89" s="18">
        <f>IF(ISERROR(VLOOKUP($D89&amp;"@7",'中間シート（個人）'!$F$6:$O$100,6,FALSE)&amp;VLOOKUP($D89&amp;"@7",'中間シート（個人）'!$F$6:$O$100,7,FALSE)&amp;"."&amp;VLOOKUP($D89&amp;"@7",'中間シート（個人）'!$F$6:$O$100,8,FALSE)),"",VLOOKUP($D89&amp;"@7",'中間シート（個人）'!$F$6:$O$100,6,FALSE)&amp;VLOOKUP($D89&amp;"@7",'中間シート（個人）'!$F$6:$O$100,7,FALSE)&amp;"."&amp;VLOOKUP($D89&amp;"@7",'中間シート（個人）'!$F$6:$O$100,8,FALSE))</f>
      </c>
      <c r="AF89" s="18">
        <f>IF(ISERROR(VLOOKUP($D89&amp;"@8",'中間シート（個人）'!$F$6:$O$100,4,FALSE)&amp;VLOOKUP($D89&amp;"@8",'中間シート（個人）'!$F$6:$O$100,5,FALSE)),"",VLOOKUP($D89&amp;"@8",'中間シート（個人）'!$F$6:$O$100,4,FALSE)&amp;VLOOKUP($D89&amp;"@8",'中間シート（個人）'!$F$6:$O$100,5,FALSE))</f>
      </c>
      <c r="AG89" s="18">
        <f>IF(ISERROR(VLOOKUP($D89&amp;"@8",'中間シート（個人）'!$F$6:$O$100,6,FALSE)&amp;VLOOKUP($D89&amp;"@8",'中間シート（個人）'!$F$6:$O$100,7,FALSE)&amp;"."&amp;VLOOKUP($D89&amp;"@8",'中間シート（個人）'!$F$6:$O$100,8,FALSE)),"",VLOOKUP($D89&amp;"@8",'中間シート（個人）'!$F$6:$O$100,6,FALSE)&amp;VLOOKUP($D89&amp;"@8",'中間シート（個人）'!$F$6:$O$100,7,FALSE)&amp;"."&amp;VLOOKUP($D89&amp;"@8",'中間シート（個人）'!$F$6:$O$100,8,FALSE))</f>
      </c>
      <c r="AH89" s="18">
        <f>IF(ISERROR(VLOOKUP($D89&amp;"@9",'中間シート（個人）'!$F$6:$O$100,4,FALSE)&amp;VLOOKUP($D89&amp;"@9",'中間シート（個人）'!$F$6:$O$100,5,FALSE)),"",VLOOKUP($D89&amp;"@9",'中間シート（個人）'!$F$6:$O$100,4,FALSE)&amp;VLOOKUP($D89&amp;"@9",'中間シート（個人）'!$F$6:$O$100,5,FALSE))</f>
      </c>
      <c r="AI89" s="18">
        <f>IF(ISERROR(VLOOKUP($D89&amp;"@9",'中間シート（個人）'!$F$6:$O$100,6,FALSE)&amp;VLOOKUP($D89&amp;"@9",'中間シート（個人）'!$F$6:$O$100,7,FALSE)&amp;"."&amp;VLOOKUP($D89&amp;"@9",'中間シート（個人）'!$F$6:$O$100,8,FALSE)),"",VLOOKUP($D89&amp;"@9",'中間シート（個人）'!$F$6:$O$100,6,FALSE)&amp;VLOOKUP($D89&amp;"@9",'中間シート（個人）'!$F$6:$O$100,7,FALSE)&amp;"."&amp;VLOOKUP($D89&amp;"@9",'中間シート（個人）'!$F$6:$O$100,8,FALSE))</f>
      </c>
      <c r="AJ89" s="18">
        <f>IF(ISERROR(VLOOKUP($D89&amp;"@10",'中間シート（個人）'!$F$6:$O$100,4,FALSE)&amp;VLOOKUP($D89&amp;"@10",'中間シート（個人）'!$F$6:$O$100,5,FALSE)),"",VLOOKUP($D89&amp;"@10",'中間シート（個人）'!$F$6:$O$100,4,FALSE)&amp;VLOOKUP($D89&amp;"@10",'中間シート（個人）'!$F$6:$O$100,5,FALSE))</f>
      </c>
      <c r="AK89" s="18">
        <f>IF(ISERROR(VLOOKUP($D89&amp;"@10",'中間シート（個人）'!$F$6:$O$100,6,FALSE)&amp;VLOOKUP($D89&amp;"@10",'中間シート（個人）'!$F$6:$O$100,7,FALSE)&amp;"."&amp;VLOOKUP($D89&amp;"@10",'中間シート（個人）'!$F$6:$O$100,8,FALSE)),"",VLOOKUP($D89&amp;"@10",'中間シート（個人）'!$F$6:$O$100,6,FALSE)&amp;VLOOKUP($D89&amp;"@10",'中間シート（個人）'!$F$6:$O$100,7,FALSE)&amp;"."&amp;VLOOKUP($D89&amp;"@10",'中間シート（個人）'!$F$6:$O$100,8,FALSE))</f>
      </c>
    </row>
    <row r="90" spans="3:37" ht="13.5">
      <c r="C90" s="18">
        <f>IF('中間シート（個人）'!D92="○","",VLOOKUP('個人種目'!F92,'コード一覧'!$A$2:$B$3,2,FALSE))</f>
      </c>
      <c r="D90" s="18">
        <f>IF('中間シート（個人）'!D92="○","",'中間シート（個人）'!C92)</f>
      </c>
      <c r="E90" s="18">
        <f>IF('中間シート（個人）'!D92="○","",ASC('個人種目'!D92&amp;" "&amp;'個人種目'!E92))</f>
      </c>
      <c r="F90" s="18">
        <f>IF('中間シート（個人）'!D92="○","",'個人種目'!G92&amp;IF(LEN('個人種目'!H92)=1,"0"&amp;'個人種目'!H92,'個人種目'!H92)&amp;IF(LEN('個人種目'!I92)=1,"0"&amp;'個人種目'!I92,'個人種目'!I92))</f>
      </c>
      <c r="G90" s="19">
        <f>IF('中間シート（個人）'!D92="○","",VLOOKUP('個人種目'!$J92,'コード一覧'!$C$3:$D$6,2,FALSE))</f>
      </c>
      <c r="H90" s="18">
        <f>IF('中間シート（個人）'!D92="○","",IF('個人種目'!$J92="一般",0,'個人種目'!$K92))</f>
      </c>
      <c r="I90" s="18">
        <f>IF('中間シート（個人）'!D92="○","",'中間シート（個人）'!H92)</f>
      </c>
      <c r="K90" s="18">
        <f>IF('中間シート（個人）'!D92="○","",'個人種目'!$L$1)</f>
      </c>
      <c r="L90" s="18">
        <f>IF('中間シート（個人）'!D92="○","",ASC('申込書_コナミ'!$S$9))</f>
      </c>
      <c r="M90" s="18">
        <f>IF('中間シート（個人）'!D92="○","",'申込書_コナミ'!$E$8)</f>
      </c>
      <c r="Q90" s="18">
        <f>IF('中間シート（個人）'!D92="○","",4)</f>
      </c>
      <c r="R90" s="18">
        <f>IF(ISERROR(VLOOKUP($D90&amp;"@1",'中間シート（個人）'!$F$6:$O$100,4,FALSE)&amp;VLOOKUP($D90&amp;"@1",'中間シート（個人）'!$F$6:$O$100,5,FALSE)),"",VLOOKUP($D90&amp;"@1",'中間シート（個人）'!$F$6:$O$100,4,FALSE)&amp;VLOOKUP($D90&amp;"@1",'中間シート（個人）'!$F$6:$O$100,5,FALSE))</f>
      </c>
      <c r="S90" s="18">
        <f>IF(ISERROR(VLOOKUP($D90&amp;"@1",'中間シート（個人）'!$F$6:$O$100,6,FALSE)&amp;VLOOKUP($D90&amp;"@1",'中間シート（個人）'!$F$6:$O$100,7,FALSE)&amp;"."&amp;VLOOKUP($D90&amp;"@1",'中間シート（個人）'!$F$6:$O$100,8,FALSE)),"",VLOOKUP($D90&amp;"@1",'中間シート（個人）'!$F$6:$O$100,6,FALSE)&amp;VLOOKUP($D90&amp;"@1",'中間シート（個人）'!$F$6:$O$100,7,FALSE)&amp;"."&amp;VLOOKUP($D90&amp;"@1",'中間シート（個人）'!$F$6:$O$100,8,FALSE))</f>
      </c>
      <c r="T90" s="18">
        <f>IF(ISERROR(VLOOKUP($D90&amp;"@2",'中間シート（個人）'!$F$6:$O$100,4,FALSE)&amp;VLOOKUP($D90&amp;"@2",'中間シート（個人）'!$F$6:$O$100,5,FALSE)),"",VLOOKUP($D90&amp;"@2",'中間シート（個人）'!$F$6:$O$100,4,FALSE)&amp;VLOOKUP($D90&amp;"@2",'中間シート（個人）'!$F$6:$O$100,5,FALSE))</f>
      </c>
      <c r="U90" s="18">
        <f>IF(ISERROR(VLOOKUP($D90&amp;"@2",'中間シート（個人）'!$F$6:$O$100,6,FALSE)&amp;VLOOKUP($D90&amp;"@2",'中間シート（個人）'!$F$6:$O$100,7,FALSE)&amp;"."&amp;VLOOKUP($D90&amp;"@2",'中間シート（個人）'!$F$6:$O$100,8,FALSE)),"",VLOOKUP($D90&amp;"@2",'中間シート（個人）'!$F$6:$O$100,6,FALSE)&amp;VLOOKUP($D90&amp;"@2",'中間シート（個人）'!$F$6:$O$100,7,FALSE)&amp;"."&amp;VLOOKUP($D90&amp;"@2",'中間シート（個人）'!$F$6:$O$100,8,FALSE))</f>
      </c>
      <c r="V90" s="18">
        <f>IF(ISERROR(VLOOKUP($D90&amp;"@3",'中間シート（個人）'!$F$6:$O$100,4,FALSE)&amp;VLOOKUP($D90&amp;"@3",'中間シート（個人）'!$F$6:$O$100,5,FALSE)),"",VLOOKUP($D90&amp;"@3",'中間シート（個人）'!$F$6:$O$100,4,FALSE)&amp;VLOOKUP($D90&amp;"@3",'中間シート（個人）'!$F$6:$O$100,5,FALSE))</f>
      </c>
      <c r="W90" s="18">
        <f>IF(ISERROR(VLOOKUP($D90&amp;"@3",'中間シート（個人）'!$F$6:$O$100,6,FALSE)&amp;VLOOKUP($D90&amp;"@3",'中間シート（個人）'!$F$6:$O$100,7,FALSE)&amp;"."&amp;VLOOKUP($D90&amp;"@3",'中間シート（個人）'!$F$6:$O$100,8,FALSE)),"",VLOOKUP($D90&amp;"@3",'中間シート（個人）'!$F$6:$O$100,6,FALSE)&amp;VLOOKUP($D90&amp;"@3",'中間シート（個人）'!$F$6:$O$100,7,FALSE)&amp;"."&amp;VLOOKUP($D90&amp;"@3",'中間シート（個人）'!$F$6:$O$100,8,FALSE))</f>
      </c>
      <c r="X90" s="18">
        <f>IF(ISERROR(VLOOKUP($D90&amp;"@4",'中間シート（個人）'!$F$6:$O$100,4,FALSE)&amp;VLOOKUP($D90&amp;"@4",'中間シート（個人）'!$F$6:$O$100,5,FALSE)),"",VLOOKUP($D90&amp;"@4",'中間シート（個人）'!$F$6:$O$100,4,FALSE)&amp;VLOOKUP($D90&amp;"@4",'中間シート（個人）'!$F$6:$O$100,5,FALSE))</f>
      </c>
      <c r="Y90" s="18">
        <f>IF(ISERROR(VLOOKUP($D90&amp;"@4",'中間シート（個人）'!$F$6:$O$100,6,FALSE)&amp;VLOOKUP($D90&amp;"@4",'中間シート（個人）'!$F$6:$O$100,7,FALSE)&amp;"."&amp;VLOOKUP($D90&amp;"@4",'中間シート（個人）'!$F$6:$O$100,8,FALSE)),"",VLOOKUP($D90&amp;"@4",'中間シート（個人）'!$F$6:$O$100,6,FALSE)&amp;VLOOKUP($D90&amp;"@4",'中間シート（個人）'!$F$6:$O$100,7,FALSE)&amp;"."&amp;VLOOKUP($D90&amp;"@4",'中間シート（個人）'!$F$6:$O$100,8,FALSE))</f>
      </c>
      <c r="Z90" s="18">
        <f>IF(ISERROR(VLOOKUP($D90&amp;"@5",'中間シート（個人）'!$F$6:$O$100,4,FALSE)&amp;VLOOKUP($D90&amp;"@5",'中間シート（個人）'!$F$6:$O$100,5,FALSE)),"",VLOOKUP($D90&amp;"@5",'中間シート（個人）'!$F$6:$O$100,4,FALSE)&amp;VLOOKUP($D90&amp;"@5",'中間シート（個人）'!$F$6:$O$100,5,FALSE))</f>
      </c>
      <c r="AA90" s="18">
        <f>IF(ISERROR(VLOOKUP($D90&amp;"@5",'中間シート（個人）'!$F$6:$O$100,6,FALSE)&amp;VLOOKUP($D90&amp;"@5",'中間シート（個人）'!$F$6:$O$100,7,FALSE)&amp;"."&amp;VLOOKUP($D90&amp;"@5",'中間シート（個人）'!$F$6:$O$100,8,FALSE)),"",VLOOKUP($D90&amp;"@5",'中間シート（個人）'!$F$6:$O$100,6,FALSE)&amp;VLOOKUP($D90&amp;"@5",'中間シート（個人）'!$F$6:$O$100,7,FALSE)&amp;"."&amp;VLOOKUP($D90&amp;"@5",'中間シート（個人）'!$F$6:$O$100,8,FALSE))</f>
      </c>
      <c r="AB90" s="18">
        <f>IF(ISERROR(VLOOKUP($D90&amp;"@6",'中間シート（個人）'!$F$6:$O$100,4,FALSE)&amp;VLOOKUP($D90&amp;"@6",'中間シート（個人）'!$F$6:$O$100,5,FALSE)),"",VLOOKUP($D90&amp;"@6",'中間シート（個人）'!$F$6:$O$100,4,FALSE)&amp;VLOOKUP($D90&amp;"@6",'中間シート（個人）'!$F$6:$O$100,5,FALSE))</f>
      </c>
      <c r="AC90" s="18">
        <f>IF(ISERROR(VLOOKUP($D90&amp;"@6",'中間シート（個人）'!$F$6:$O$100,6,FALSE)&amp;VLOOKUP($D90&amp;"@6",'中間シート（個人）'!$F$6:$O$100,7,FALSE)&amp;"."&amp;VLOOKUP($D90&amp;"@6",'中間シート（個人）'!$F$6:$O$100,8,FALSE)),"",VLOOKUP($D90&amp;"@6",'中間シート（個人）'!$F$6:$O$100,6,FALSE)&amp;VLOOKUP($D90&amp;"@6",'中間シート（個人）'!$F$6:$O$100,7,FALSE)&amp;"."&amp;VLOOKUP($D90&amp;"@6",'中間シート（個人）'!$F$6:$O$100,8,FALSE))</f>
      </c>
      <c r="AD90" s="18">
        <f>IF(ISERROR(VLOOKUP($D90&amp;"@7",'中間シート（個人）'!$F$6:$O$100,4,FALSE)&amp;VLOOKUP($D90&amp;"@7",'中間シート（個人）'!$F$6:$O$100,5,FALSE)),"",VLOOKUP($D90&amp;"@7",'中間シート（個人）'!$F$6:$O$100,4,FALSE)&amp;VLOOKUP($D90&amp;"@7",'中間シート（個人）'!$F$6:$O$100,5,FALSE))</f>
      </c>
      <c r="AE90" s="18">
        <f>IF(ISERROR(VLOOKUP($D90&amp;"@7",'中間シート（個人）'!$F$6:$O$100,6,FALSE)&amp;VLOOKUP($D90&amp;"@7",'中間シート（個人）'!$F$6:$O$100,7,FALSE)&amp;"."&amp;VLOOKUP($D90&amp;"@7",'中間シート（個人）'!$F$6:$O$100,8,FALSE)),"",VLOOKUP($D90&amp;"@7",'中間シート（個人）'!$F$6:$O$100,6,FALSE)&amp;VLOOKUP($D90&amp;"@7",'中間シート（個人）'!$F$6:$O$100,7,FALSE)&amp;"."&amp;VLOOKUP($D90&amp;"@7",'中間シート（個人）'!$F$6:$O$100,8,FALSE))</f>
      </c>
      <c r="AF90" s="18">
        <f>IF(ISERROR(VLOOKUP($D90&amp;"@8",'中間シート（個人）'!$F$6:$O$100,4,FALSE)&amp;VLOOKUP($D90&amp;"@8",'中間シート（個人）'!$F$6:$O$100,5,FALSE)),"",VLOOKUP($D90&amp;"@8",'中間シート（個人）'!$F$6:$O$100,4,FALSE)&amp;VLOOKUP($D90&amp;"@8",'中間シート（個人）'!$F$6:$O$100,5,FALSE))</f>
      </c>
      <c r="AG90" s="18">
        <f>IF(ISERROR(VLOOKUP($D90&amp;"@8",'中間シート（個人）'!$F$6:$O$100,6,FALSE)&amp;VLOOKUP($D90&amp;"@8",'中間シート（個人）'!$F$6:$O$100,7,FALSE)&amp;"."&amp;VLOOKUP($D90&amp;"@8",'中間シート（個人）'!$F$6:$O$100,8,FALSE)),"",VLOOKUP($D90&amp;"@8",'中間シート（個人）'!$F$6:$O$100,6,FALSE)&amp;VLOOKUP($D90&amp;"@8",'中間シート（個人）'!$F$6:$O$100,7,FALSE)&amp;"."&amp;VLOOKUP($D90&amp;"@8",'中間シート（個人）'!$F$6:$O$100,8,FALSE))</f>
      </c>
      <c r="AH90" s="18">
        <f>IF(ISERROR(VLOOKUP($D90&amp;"@9",'中間シート（個人）'!$F$6:$O$100,4,FALSE)&amp;VLOOKUP($D90&amp;"@9",'中間シート（個人）'!$F$6:$O$100,5,FALSE)),"",VLOOKUP($D90&amp;"@9",'中間シート（個人）'!$F$6:$O$100,4,FALSE)&amp;VLOOKUP($D90&amp;"@9",'中間シート（個人）'!$F$6:$O$100,5,FALSE))</f>
      </c>
      <c r="AI90" s="18">
        <f>IF(ISERROR(VLOOKUP($D90&amp;"@9",'中間シート（個人）'!$F$6:$O$100,6,FALSE)&amp;VLOOKUP($D90&amp;"@9",'中間シート（個人）'!$F$6:$O$100,7,FALSE)&amp;"."&amp;VLOOKUP($D90&amp;"@9",'中間シート（個人）'!$F$6:$O$100,8,FALSE)),"",VLOOKUP($D90&amp;"@9",'中間シート（個人）'!$F$6:$O$100,6,FALSE)&amp;VLOOKUP($D90&amp;"@9",'中間シート（個人）'!$F$6:$O$100,7,FALSE)&amp;"."&amp;VLOOKUP($D90&amp;"@9",'中間シート（個人）'!$F$6:$O$100,8,FALSE))</f>
      </c>
      <c r="AJ90" s="18">
        <f>IF(ISERROR(VLOOKUP($D90&amp;"@10",'中間シート（個人）'!$F$6:$O$100,4,FALSE)&amp;VLOOKUP($D90&amp;"@10",'中間シート（個人）'!$F$6:$O$100,5,FALSE)),"",VLOOKUP($D90&amp;"@10",'中間シート（個人）'!$F$6:$O$100,4,FALSE)&amp;VLOOKUP($D90&amp;"@10",'中間シート（個人）'!$F$6:$O$100,5,FALSE))</f>
      </c>
      <c r="AK90" s="18">
        <f>IF(ISERROR(VLOOKUP($D90&amp;"@10",'中間シート（個人）'!$F$6:$O$100,6,FALSE)&amp;VLOOKUP($D90&amp;"@10",'中間シート（個人）'!$F$6:$O$100,7,FALSE)&amp;"."&amp;VLOOKUP($D90&amp;"@10",'中間シート（個人）'!$F$6:$O$100,8,FALSE)),"",VLOOKUP($D90&amp;"@10",'中間シート（個人）'!$F$6:$O$100,6,FALSE)&amp;VLOOKUP($D90&amp;"@10",'中間シート（個人）'!$F$6:$O$100,7,FALSE)&amp;"."&amp;VLOOKUP($D90&amp;"@10",'中間シート（個人）'!$F$6:$O$100,8,FALSE))</f>
      </c>
    </row>
    <row r="91" spans="3:37" ht="13.5">
      <c r="C91" s="18">
        <f>IF('中間シート（個人）'!D93="○","",VLOOKUP('個人種目'!F93,'コード一覧'!$A$2:$B$3,2,FALSE))</f>
      </c>
      <c r="D91" s="18">
        <f>IF('中間シート（個人）'!D93="○","",'中間シート（個人）'!C93)</f>
      </c>
      <c r="E91" s="18">
        <f>IF('中間シート（個人）'!D93="○","",ASC('個人種目'!D93&amp;" "&amp;'個人種目'!E93))</f>
      </c>
      <c r="F91" s="18">
        <f>IF('中間シート（個人）'!D93="○","",'個人種目'!G93&amp;IF(LEN('個人種目'!H93)=1,"0"&amp;'個人種目'!H93,'個人種目'!H93)&amp;IF(LEN('個人種目'!I93)=1,"0"&amp;'個人種目'!I93,'個人種目'!I93))</f>
      </c>
      <c r="G91" s="19">
        <f>IF('中間シート（個人）'!D93="○","",VLOOKUP('個人種目'!$J93,'コード一覧'!$C$3:$D$6,2,FALSE))</f>
      </c>
      <c r="H91" s="18">
        <f>IF('中間シート（個人）'!D93="○","",IF('個人種目'!$J93="一般",0,'個人種目'!$K93))</f>
      </c>
      <c r="I91" s="18">
        <f>IF('中間シート（個人）'!D93="○","",'中間シート（個人）'!H93)</f>
      </c>
      <c r="K91" s="18">
        <f>IF('中間シート（個人）'!D93="○","",'個人種目'!$L$1)</f>
      </c>
      <c r="L91" s="18">
        <f>IF('中間シート（個人）'!D93="○","",ASC('申込書_コナミ'!$S$9))</f>
      </c>
      <c r="M91" s="18">
        <f>IF('中間シート（個人）'!D93="○","",'申込書_コナミ'!$E$8)</f>
      </c>
      <c r="Q91" s="18">
        <f>IF('中間シート（個人）'!D93="○","",4)</f>
      </c>
      <c r="R91" s="18">
        <f>IF(ISERROR(VLOOKUP($D91&amp;"@1",'中間シート（個人）'!$F$6:$O$100,4,FALSE)&amp;VLOOKUP($D91&amp;"@1",'中間シート（個人）'!$F$6:$O$100,5,FALSE)),"",VLOOKUP($D91&amp;"@1",'中間シート（個人）'!$F$6:$O$100,4,FALSE)&amp;VLOOKUP($D91&amp;"@1",'中間シート（個人）'!$F$6:$O$100,5,FALSE))</f>
      </c>
      <c r="S91" s="18">
        <f>IF(ISERROR(VLOOKUP($D91&amp;"@1",'中間シート（個人）'!$F$6:$O$100,6,FALSE)&amp;VLOOKUP($D91&amp;"@1",'中間シート（個人）'!$F$6:$O$100,7,FALSE)&amp;"."&amp;VLOOKUP($D91&amp;"@1",'中間シート（個人）'!$F$6:$O$100,8,FALSE)),"",VLOOKUP($D91&amp;"@1",'中間シート（個人）'!$F$6:$O$100,6,FALSE)&amp;VLOOKUP($D91&amp;"@1",'中間シート（個人）'!$F$6:$O$100,7,FALSE)&amp;"."&amp;VLOOKUP($D91&amp;"@1",'中間シート（個人）'!$F$6:$O$100,8,FALSE))</f>
      </c>
      <c r="T91" s="18">
        <f>IF(ISERROR(VLOOKUP($D91&amp;"@2",'中間シート（個人）'!$F$6:$O$100,4,FALSE)&amp;VLOOKUP($D91&amp;"@2",'中間シート（個人）'!$F$6:$O$100,5,FALSE)),"",VLOOKUP($D91&amp;"@2",'中間シート（個人）'!$F$6:$O$100,4,FALSE)&amp;VLOOKUP($D91&amp;"@2",'中間シート（個人）'!$F$6:$O$100,5,FALSE))</f>
      </c>
      <c r="U91" s="18">
        <f>IF(ISERROR(VLOOKUP($D91&amp;"@2",'中間シート（個人）'!$F$6:$O$100,6,FALSE)&amp;VLOOKUP($D91&amp;"@2",'中間シート（個人）'!$F$6:$O$100,7,FALSE)&amp;"."&amp;VLOOKUP($D91&amp;"@2",'中間シート（個人）'!$F$6:$O$100,8,FALSE)),"",VLOOKUP($D91&amp;"@2",'中間シート（個人）'!$F$6:$O$100,6,FALSE)&amp;VLOOKUP($D91&amp;"@2",'中間シート（個人）'!$F$6:$O$100,7,FALSE)&amp;"."&amp;VLOOKUP($D91&amp;"@2",'中間シート（個人）'!$F$6:$O$100,8,FALSE))</f>
      </c>
      <c r="V91" s="18">
        <f>IF(ISERROR(VLOOKUP($D91&amp;"@3",'中間シート（個人）'!$F$6:$O$100,4,FALSE)&amp;VLOOKUP($D91&amp;"@3",'中間シート（個人）'!$F$6:$O$100,5,FALSE)),"",VLOOKUP($D91&amp;"@3",'中間シート（個人）'!$F$6:$O$100,4,FALSE)&amp;VLOOKUP($D91&amp;"@3",'中間シート（個人）'!$F$6:$O$100,5,FALSE))</f>
      </c>
      <c r="W91" s="18">
        <f>IF(ISERROR(VLOOKUP($D91&amp;"@3",'中間シート（個人）'!$F$6:$O$100,6,FALSE)&amp;VLOOKUP($D91&amp;"@3",'中間シート（個人）'!$F$6:$O$100,7,FALSE)&amp;"."&amp;VLOOKUP($D91&amp;"@3",'中間シート（個人）'!$F$6:$O$100,8,FALSE)),"",VLOOKUP($D91&amp;"@3",'中間シート（個人）'!$F$6:$O$100,6,FALSE)&amp;VLOOKUP($D91&amp;"@3",'中間シート（個人）'!$F$6:$O$100,7,FALSE)&amp;"."&amp;VLOOKUP($D91&amp;"@3",'中間シート（個人）'!$F$6:$O$100,8,FALSE))</f>
      </c>
      <c r="X91" s="18">
        <f>IF(ISERROR(VLOOKUP($D91&amp;"@4",'中間シート（個人）'!$F$6:$O$100,4,FALSE)&amp;VLOOKUP($D91&amp;"@4",'中間シート（個人）'!$F$6:$O$100,5,FALSE)),"",VLOOKUP($D91&amp;"@4",'中間シート（個人）'!$F$6:$O$100,4,FALSE)&amp;VLOOKUP($D91&amp;"@4",'中間シート（個人）'!$F$6:$O$100,5,FALSE))</f>
      </c>
      <c r="Y91" s="18">
        <f>IF(ISERROR(VLOOKUP($D91&amp;"@4",'中間シート（個人）'!$F$6:$O$100,6,FALSE)&amp;VLOOKUP($D91&amp;"@4",'中間シート（個人）'!$F$6:$O$100,7,FALSE)&amp;"."&amp;VLOOKUP($D91&amp;"@4",'中間シート（個人）'!$F$6:$O$100,8,FALSE)),"",VLOOKUP($D91&amp;"@4",'中間シート（個人）'!$F$6:$O$100,6,FALSE)&amp;VLOOKUP($D91&amp;"@4",'中間シート（個人）'!$F$6:$O$100,7,FALSE)&amp;"."&amp;VLOOKUP($D91&amp;"@4",'中間シート（個人）'!$F$6:$O$100,8,FALSE))</f>
      </c>
      <c r="Z91" s="18">
        <f>IF(ISERROR(VLOOKUP($D91&amp;"@5",'中間シート（個人）'!$F$6:$O$100,4,FALSE)&amp;VLOOKUP($D91&amp;"@5",'中間シート（個人）'!$F$6:$O$100,5,FALSE)),"",VLOOKUP($D91&amp;"@5",'中間シート（個人）'!$F$6:$O$100,4,FALSE)&amp;VLOOKUP($D91&amp;"@5",'中間シート（個人）'!$F$6:$O$100,5,FALSE))</f>
      </c>
      <c r="AA91" s="18">
        <f>IF(ISERROR(VLOOKUP($D91&amp;"@5",'中間シート（個人）'!$F$6:$O$100,6,FALSE)&amp;VLOOKUP($D91&amp;"@5",'中間シート（個人）'!$F$6:$O$100,7,FALSE)&amp;"."&amp;VLOOKUP($D91&amp;"@5",'中間シート（個人）'!$F$6:$O$100,8,FALSE)),"",VLOOKUP($D91&amp;"@5",'中間シート（個人）'!$F$6:$O$100,6,FALSE)&amp;VLOOKUP($D91&amp;"@5",'中間シート（個人）'!$F$6:$O$100,7,FALSE)&amp;"."&amp;VLOOKUP($D91&amp;"@5",'中間シート（個人）'!$F$6:$O$100,8,FALSE))</f>
      </c>
      <c r="AB91" s="18">
        <f>IF(ISERROR(VLOOKUP($D91&amp;"@6",'中間シート（個人）'!$F$6:$O$100,4,FALSE)&amp;VLOOKUP($D91&amp;"@6",'中間シート（個人）'!$F$6:$O$100,5,FALSE)),"",VLOOKUP($D91&amp;"@6",'中間シート（個人）'!$F$6:$O$100,4,FALSE)&amp;VLOOKUP($D91&amp;"@6",'中間シート（個人）'!$F$6:$O$100,5,FALSE))</f>
      </c>
      <c r="AC91" s="18">
        <f>IF(ISERROR(VLOOKUP($D91&amp;"@6",'中間シート（個人）'!$F$6:$O$100,6,FALSE)&amp;VLOOKUP($D91&amp;"@6",'中間シート（個人）'!$F$6:$O$100,7,FALSE)&amp;"."&amp;VLOOKUP($D91&amp;"@6",'中間シート（個人）'!$F$6:$O$100,8,FALSE)),"",VLOOKUP($D91&amp;"@6",'中間シート（個人）'!$F$6:$O$100,6,FALSE)&amp;VLOOKUP($D91&amp;"@6",'中間シート（個人）'!$F$6:$O$100,7,FALSE)&amp;"."&amp;VLOOKUP($D91&amp;"@6",'中間シート（個人）'!$F$6:$O$100,8,FALSE))</f>
      </c>
      <c r="AD91" s="18">
        <f>IF(ISERROR(VLOOKUP($D91&amp;"@7",'中間シート（個人）'!$F$6:$O$100,4,FALSE)&amp;VLOOKUP($D91&amp;"@7",'中間シート（個人）'!$F$6:$O$100,5,FALSE)),"",VLOOKUP($D91&amp;"@7",'中間シート（個人）'!$F$6:$O$100,4,FALSE)&amp;VLOOKUP($D91&amp;"@7",'中間シート（個人）'!$F$6:$O$100,5,FALSE))</f>
      </c>
      <c r="AE91" s="18">
        <f>IF(ISERROR(VLOOKUP($D91&amp;"@7",'中間シート（個人）'!$F$6:$O$100,6,FALSE)&amp;VLOOKUP($D91&amp;"@7",'中間シート（個人）'!$F$6:$O$100,7,FALSE)&amp;"."&amp;VLOOKUP($D91&amp;"@7",'中間シート（個人）'!$F$6:$O$100,8,FALSE)),"",VLOOKUP($D91&amp;"@7",'中間シート（個人）'!$F$6:$O$100,6,FALSE)&amp;VLOOKUP($D91&amp;"@7",'中間シート（個人）'!$F$6:$O$100,7,FALSE)&amp;"."&amp;VLOOKUP($D91&amp;"@7",'中間シート（個人）'!$F$6:$O$100,8,FALSE))</f>
      </c>
      <c r="AF91" s="18">
        <f>IF(ISERROR(VLOOKUP($D91&amp;"@8",'中間シート（個人）'!$F$6:$O$100,4,FALSE)&amp;VLOOKUP($D91&amp;"@8",'中間シート（個人）'!$F$6:$O$100,5,FALSE)),"",VLOOKUP($D91&amp;"@8",'中間シート（個人）'!$F$6:$O$100,4,FALSE)&amp;VLOOKUP($D91&amp;"@8",'中間シート（個人）'!$F$6:$O$100,5,FALSE))</f>
      </c>
      <c r="AG91" s="18">
        <f>IF(ISERROR(VLOOKUP($D91&amp;"@8",'中間シート（個人）'!$F$6:$O$100,6,FALSE)&amp;VLOOKUP($D91&amp;"@8",'中間シート（個人）'!$F$6:$O$100,7,FALSE)&amp;"."&amp;VLOOKUP($D91&amp;"@8",'中間シート（個人）'!$F$6:$O$100,8,FALSE)),"",VLOOKUP($D91&amp;"@8",'中間シート（個人）'!$F$6:$O$100,6,FALSE)&amp;VLOOKUP($D91&amp;"@8",'中間シート（個人）'!$F$6:$O$100,7,FALSE)&amp;"."&amp;VLOOKUP($D91&amp;"@8",'中間シート（個人）'!$F$6:$O$100,8,FALSE))</f>
      </c>
      <c r="AH91" s="18">
        <f>IF(ISERROR(VLOOKUP($D91&amp;"@9",'中間シート（個人）'!$F$6:$O$100,4,FALSE)&amp;VLOOKUP($D91&amp;"@9",'中間シート（個人）'!$F$6:$O$100,5,FALSE)),"",VLOOKUP($D91&amp;"@9",'中間シート（個人）'!$F$6:$O$100,4,FALSE)&amp;VLOOKUP($D91&amp;"@9",'中間シート（個人）'!$F$6:$O$100,5,FALSE))</f>
      </c>
      <c r="AI91" s="18">
        <f>IF(ISERROR(VLOOKUP($D91&amp;"@9",'中間シート（個人）'!$F$6:$O$100,6,FALSE)&amp;VLOOKUP($D91&amp;"@9",'中間シート（個人）'!$F$6:$O$100,7,FALSE)&amp;"."&amp;VLOOKUP($D91&amp;"@9",'中間シート（個人）'!$F$6:$O$100,8,FALSE)),"",VLOOKUP($D91&amp;"@9",'中間シート（個人）'!$F$6:$O$100,6,FALSE)&amp;VLOOKUP($D91&amp;"@9",'中間シート（個人）'!$F$6:$O$100,7,FALSE)&amp;"."&amp;VLOOKUP($D91&amp;"@9",'中間シート（個人）'!$F$6:$O$100,8,FALSE))</f>
      </c>
      <c r="AJ91" s="18">
        <f>IF(ISERROR(VLOOKUP($D91&amp;"@10",'中間シート（個人）'!$F$6:$O$100,4,FALSE)&amp;VLOOKUP($D91&amp;"@10",'中間シート（個人）'!$F$6:$O$100,5,FALSE)),"",VLOOKUP($D91&amp;"@10",'中間シート（個人）'!$F$6:$O$100,4,FALSE)&amp;VLOOKUP($D91&amp;"@10",'中間シート（個人）'!$F$6:$O$100,5,FALSE))</f>
      </c>
      <c r="AK91" s="18">
        <f>IF(ISERROR(VLOOKUP($D91&amp;"@10",'中間シート（個人）'!$F$6:$O$100,6,FALSE)&amp;VLOOKUP($D91&amp;"@10",'中間シート（個人）'!$F$6:$O$100,7,FALSE)&amp;"."&amp;VLOOKUP($D91&amp;"@10",'中間シート（個人）'!$F$6:$O$100,8,FALSE)),"",VLOOKUP($D91&amp;"@10",'中間シート（個人）'!$F$6:$O$100,6,FALSE)&amp;VLOOKUP($D91&amp;"@10",'中間シート（個人）'!$F$6:$O$100,7,FALSE)&amp;"."&amp;VLOOKUP($D91&amp;"@10",'中間シート（個人）'!$F$6:$O$100,8,FALSE))</f>
      </c>
    </row>
    <row r="92" spans="3:37" ht="13.5">
      <c r="C92" s="18">
        <f>IF('中間シート（個人）'!D94="○","",VLOOKUP('個人種目'!F94,'コード一覧'!$A$2:$B$3,2,FALSE))</f>
      </c>
      <c r="D92" s="18">
        <f>IF('中間シート（個人）'!D94="○","",'中間シート（個人）'!C94)</f>
      </c>
      <c r="E92" s="18">
        <f>IF('中間シート（個人）'!D94="○","",ASC('個人種目'!D94&amp;" "&amp;'個人種目'!E94))</f>
      </c>
      <c r="F92" s="18">
        <f>IF('中間シート（個人）'!D94="○","",'個人種目'!G94&amp;IF(LEN('個人種目'!H94)=1,"0"&amp;'個人種目'!H94,'個人種目'!H94)&amp;IF(LEN('個人種目'!I94)=1,"0"&amp;'個人種目'!I94,'個人種目'!I94))</f>
      </c>
      <c r="G92" s="19">
        <f>IF('中間シート（個人）'!D94="○","",VLOOKUP('個人種目'!$J94,'コード一覧'!$C$3:$D$6,2,FALSE))</f>
      </c>
      <c r="H92" s="18">
        <f>IF('中間シート（個人）'!D94="○","",IF('個人種目'!$J94="一般",0,'個人種目'!$K94))</f>
      </c>
      <c r="I92" s="18">
        <f>IF('中間シート（個人）'!D94="○","",'中間シート（個人）'!H94)</f>
      </c>
      <c r="K92" s="18">
        <f>IF('中間シート（個人）'!D94="○","",'個人種目'!$L$1)</f>
      </c>
      <c r="L92" s="18">
        <f>IF('中間シート（個人）'!D94="○","",ASC('申込書_コナミ'!$S$9))</f>
      </c>
      <c r="M92" s="18">
        <f>IF('中間シート（個人）'!D94="○","",'申込書_コナミ'!$E$8)</f>
      </c>
      <c r="Q92" s="18">
        <f>IF('中間シート（個人）'!D94="○","",4)</f>
      </c>
      <c r="R92" s="18">
        <f>IF(ISERROR(VLOOKUP($D92&amp;"@1",'中間シート（個人）'!$F$6:$O$100,4,FALSE)&amp;VLOOKUP($D92&amp;"@1",'中間シート（個人）'!$F$6:$O$100,5,FALSE)),"",VLOOKUP($D92&amp;"@1",'中間シート（個人）'!$F$6:$O$100,4,FALSE)&amp;VLOOKUP($D92&amp;"@1",'中間シート（個人）'!$F$6:$O$100,5,FALSE))</f>
      </c>
      <c r="S92" s="18">
        <f>IF(ISERROR(VLOOKUP($D92&amp;"@1",'中間シート（個人）'!$F$6:$O$100,6,FALSE)&amp;VLOOKUP($D92&amp;"@1",'中間シート（個人）'!$F$6:$O$100,7,FALSE)&amp;"."&amp;VLOOKUP($D92&amp;"@1",'中間シート（個人）'!$F$6:$O$100,8,FALSE)),"",VLOOKUP($D92&amp;"@1",'中間シート（個人）'!$F$6:$O$100,6,FALSE)&amp;VLOOKUP($D92&amp;"@1",'中間シート（個人）'!$F$6:$O$100,7,FALSE)&amp;"."&amp;VLOOKUP($D92&amp;"@1",'中間シート（個人）'!$F$6:$O$100,8,FALSE))</f>
      </c>
      <c r="T92" s="18">
        <f>IF(ISERROR(VLOOKUP($D92&amp;"@2",'中間シート（個人）'!$F$6:$O$100,4,FALSE)&amp;VLOOKUP($D92&amp;"@2",'中間シート（個人）'!$F$6:$O$100,5,FALSE)),"",VLOOKUP($D92&amp;"@2",'中間シート（個人）'!$F$6:$O$100,4,FALSE)&amp;VLOOKUP($D92&amp;"@2",'中間シート（個人）'!$F$6:$O$100,5,FALSE))</f>
      </c>
      <c r="U92" s="18">
        <f>IF(ISERROR(VLOOKUP($D92&amp;"@2",'中間シート（個人）'!$F$6:$O$100,6,FALSE)&amp;VLOOKUP($D92&amp;"@2",'中間シート（個人）'!$F$6:$O$100,7,FALSE)&amp;"."&amp;VLOOKUP($D92&amp;"@2",'中間シート（個人）'!$F$6:$O$100,8,FALSE)),"",VLOOKUP($D92&amp;"@2",'中間シート（個人）'!$F$6:$O$100,6,FALSE)&amp;VLOOKUP($D92&amp;"@2",'中間シート（個人）'!$F$6:$O$100,7,FALSE)&amp;"."&amp;VLOOKUP($D92&amp;"@2",'中間シート（個人）'!$F$6:$O$100,8,FALSE))</f>
      </c>
      <c r="V92" s="18">
        <f>IF(ISERROR(VLOOKUP($D92&amp;"@3",'中間シート（個人）'!$F$6:$O$100,4,FALSE)&amp;VLOOKUP($D92&amp;"@3",'中間シート（個人）'!$F$6:$O$100,5,FALSE)),"",VLOOKUP($D92&amp;"@3",'中間シート（個人）'!$F$6:$O$100,4,FALSE)&amp;VLOOKUP($D92&amp;"@3",'中間シート（個人）'!$F$6:$O$100,5,FALSE))</f>
      </c>
      <c r="W92" s="18">
        <f>IF(ISERROR(VLOOKUP($D92&amp;"@3",'中間シート（個人）'!$F$6:$O$100,6,FALSE)&amp;VLOOKUP($D92&amp;"@3",'中間シート（個人）'!$F$6:$O$100,7,FALSE)&amp;"."&amp;VLOOKUP($D92&amp;"@3",'中間シート（個人）'!$F$6:$O$100,8,FALSE)),"",VLOOKUP($D92&amp;"@3",'中間シート（個人）'!$F$6:$O$100,6,FALSE)&amp;VLOOKUP($D92&amp;"@3",'中間シート（個人）'!$F$6:$O$100,7,FALSE)&amp;"."&amp;VLOOKUP($D92&amp;"@3",'中間シート（個人）'!$F$6:$O$100,8,FALSE))</f>
      </c>
      <c r="X92" s="18">
        <f>IF(ISERROR(VLOOKUP($D92&amp;"@4",'中間シート（個人）'!$F$6:$O$100,4,FALSE)&amp;VLOOKUP($D92&amp;"@4",'中間シート（個人）'!$F$6:$O$100,5,FALSE)),"",VLOOKUP($D92&amp;"@4",'中間シート（個人）'!$F$6:$O$100,4,FALSE)&amp;VLOOKUP($D92&amp;"@4",'中間シート（個人）'!$F$6:$O$100,5,FALSE))</f>
      </c>
      <c r="Y92" s="18">
        <f>IF(ISERROR(VLOOKUP($D92&amp;"@4",'中間シート（個人）'!$F$6:$O$100,6,FALSE)&amp;VLOOKUP($D92&amp;"@4",'中間シート（個人）'!$F$6:$O$100,7,FALSE)&amp;"."&amp;VLOOKUP($D92&amp;"@4",'中間シート（個人）'!$F$6:$O$100,8,FALSE)),"",VLOOKUP($D92&amp;"@4",'中間シート（個人）'!$F$6:$O$100,6,FALSE)&amp;VLOOKUP($D92&amp;"@4",'中間シート（個人）'!$F$6:$O$100,7,FALSE)&amp;"."&amp;VLOOKUP($D92&amp;"@4",'中間シート（個人）'!$F$6:$O$100,8,FALSE))</f>
      </c>
      <c r="Z92" s="18">
        <f>IF(ISERROR(VLOOKUP($D92&amp;"@5",'中間シート（個人）'!$F$6:$O$100,4,FALSE)&amp;VLOOKUP($D92&amp;"@5",'中間シート（個人）'!$F$6:$O$100,5,FALSE)),"",VLOOKUP($D92&amp;"@5",'中間シート（個人）'!$F$6:$O$100,4,FALSE)&amp;VLOOKUP($D92&amp;"@5",'中間シート（個人）'!$F$6:$O$100,5,FALSE))</f>
      </c>
      <c r="AA92" s="18">
        <f>IF(ISERROR(VLOOKUP($D92&amp;"@5",'中間シート（個人）'!$F$6:$O$100,6,FALSE)&amp;VLOOKUP($D92&amp;"@5",'中間シート（個人）'!$F$6:$O$100,7,FALSE)&amp;"."&amp;VLOOKUP($D92&amp;"@5",'中間シート（個人）'!$F$6:$O$100,8,FALSE)),"",VLOOKUP($D92&amp;"@5",'中間シート（個人）'!$F$6:$O$100,6,FALSE)&amp;VLOOKUP($D92&amp;"@5",'中間シート（個人）'!$F$6:$O$100,7,FALSE)&amp;"."&amp;VLOOKUP($D92&amp;"@5",'中間シート（個人）'!$F$6:$O$100,8,FALSE))</f>
      </c>
      <c r="AB92" s="18">
        <f>IF(ISERROR(VLOOKUP($D92&amp;"@6",'中間シート（個人）'!$F$6:$O$100,4,FALSE)&amp;VLOOKUP($D92&amp;"@6",'中間シート（個人）'!$F$6:$O$100,5,FALSE)),"",VLOOKUP($D92&amp;"@6",'中間シート（個人）'!$F$6:$O$100,4,FALSE)&amp;VLOOKUP($D92&amp;"@6",'中間シート（個人）'!$F$6:$O$100,5,FALSE))</f>
      </c>
      <c r="AC92" s="18">
        <f>IF(ISERROR(VLOOKUP($D92&amp;"@6",'中間シート（個人）'!$F$6:$O$100,6,FALSE)&amp;VLOOKUP($D92&amp;"@6",'中間シート（個人）'!$F$6:$O$100,7,FALSE)&amp;"."&amp;VLOOKUP($D92&amp;"@6",'中間シート（個人）'!$F$6:$O$100,8,FALSE)),"",VLOOKUP($D92&amp;"@6",'中間シート（個人）'!$F$6:$O$100,6,FALSE)&amp;VLOOKUP($D92&amp;"@6",'中間シート（個人）'!$F$6:$O$100,7,FALSE)&amp;"."&amp;VLOOKUP($D92&amp;"@6",'中間シート（個人）'!$F$6:$O$100,8,FALSE))</f>
      </c>
      <c r="AD92" s="18">
        <f>IF(ISERROR(VLOOKUP($D92&amp;"@7",'中間シート（個人）'!$F$6:$O$100,4,FALSE)&amp;VLOOKUP($D92&amp;"@7",'中間シート（個人）'!$F$6:$O$100,5,FALSE)),"",VLOOKUP($D92&amp;"@7",'中間シート（個人）'!$F$6:$O$100,4,FALSE)&amp;VLOOKUP($D92&amp;"@7",'中間シート（個人）'!$F$6:$O$100,5,FALSE))</f>
      </c>
      <c r="AE92" s="18">
        <f>IF(ISERROR(VLOOKUP($D92&amp;"@7",'中間シート（個人）'!$F$6:$O$100,6,FALSE)&amp;VLOOKUP($D92&amp;"@7",'中間シート（個人）'!$F$6:$O$100,7,FALSE)&amp;"."&amp;VLOOKUP($D92&amp;"@7",'中間シート（個人）'!$F$6:$O$100,8,FALSE)),"",VLOOKUP($D92&amp;"@7",'中間シート（個人）'!$F$6:$O$100,6,FALSE)&amp;VLOOKUP($D92&amp;"@7",'中間シート（個人）'!$F$6:$O$100,7,FALSE)&amp;"."&amp;VLOOKUP($D92&amp;"@7",'中間シート（個人）'!$F$6:$O$100,8,FALSE))</f>
      </c>
      <c r="AF92" s="18">
        <f>IF(ISERROR(VLOOKUP($D92&amp;"@8",'中間シート（個人）'!$F$6:$O$100,4,FALSE)&amp;VLOOKUP($D92&amp;"@8",'中間シート（個人）'!$F$6:$O$100,5,FALSE)),"",VLOOKUP($D92&amp;"@8",'中間シート（個人）'!$F$6:$O$100,4,FALSE)&amp;VLOOKUP($D92&amp;"@8",'中間シート（個人）'!$F$6:$O$100,5,FALSE))</f>
      </c>
      <c r="AG92" s="18">
        <f>IF(ISERROR(VLOOKUP($D92&amp;"@8",'中間シート（個人）'!$F$6:$O$100,6,FALSE)&amp;VLOOKUP($D92&amp;"@8",'中間シート（個人）'!$F$6:$O$100,7,FALSE)&amp;"."&amp;VLOOKUP($D92&amp;"@8",'中間シート（個人）'!$F$6:$O$100,8,FALSE)),"",VLOOKUP($D92&amp;"@8",'中間シート（個人）'!$F$6:$O$100,6,FALSE)&amp;VLOOKUP($D92&amp;"@8",'中間シート（個人）'!$F$6:$O$100,7,FALSE)&amp;"."&amp;VLOOKUP($D92&amp;"@8",'中間シート（個人）'!$F$6:$O$100,8,FALSE))</f>
      </c>
      <c r="AH92" s="18">
        <f>IF(ISERROR(VLOOKUP($D92&amp;"@9",'中間シート（個人）'!$F$6:$O$100,4,FALSE)&amp;VLOOKUP($D92&amp;"@9",'中間シート（個人）'!$F$6:$O$100,5,FALSE)),"",VLOOKUP($D92&amp;"@9",'中間シート（個人）'!$F$6:$O$100,4,FALSE)&amp;VLOOKUP($D92&amp;"@9",'中間シート（個人）'!$F$6:$O$100,5,FALSE))</f>
      </c>
      <c r="AI92" s="18">
        <f>IF(ISERROR(VLOOKUP($D92&amp;"@9",'中間シート（個人）'!$F$6:$O$100,6,FALSE)&amp;VLOOKUP($D92&amp;"@9",'中間シート（個人）'!$F$6:$O$100,7,FALSE)&amp;"."&amp;VLOOKUP($D92&amp;"@9",'中間シート（個人）'!$F$6:$O$100,8,FALSE)),"",VLOOKUP($D92&amp;"@9",'中間シート（個人）'!$F$6:$O$100,6,FALSE)&amp;VLOOKUP($D92&amp;"@9",'中間シート（個人）'!$F$6:$O$100,7,FALSE)&amp;"."&amp;VLOOKUP($D92&amp;"@9",'中間シート（個人）'!$F$6:$O$100,8,FALSE))</f>
      </c>
      <c r="AJ92" s="18">
        <f>IF(ISERROR(VLOOKUP($D92&amp;"@10",'中間シート（個人）'!$F$6:$O$100,4,FALSE)&amp;VLOOKUP($D92&amp;"@10",'中間シート（個人）'!$F$6:$O$100,5,FALSE)),"",VLOOKUP($D92&amp;"@10",'中間シート（個人）'!$F$6:$O$100,4,FALSE)&amp;VLOOKUP($D92&amp;"@10",'中間シート（個人）'!$F$6:$O$100,5,FALSE))</f>
      </c>
      <c r="AK92" s="18">
        <f>IF(ISERROR(VLOOKUP($D92&amp;"@10",'中間シート（個人）'!$F$6:$O$100,6,FALSE)&amp;VLOOKUP($D92&amp;"@10",'中間シート（個人）'!$F$6:$O$100,7,FALSE)&amp;"."&amp;VLOOKUP($D92&amp;"@10",'中間シート（個人）'!$F$6:$O$100,8,FALSE)),"",VLOOKUP($D92&amp;"@10",'中間シート（個人）'!$F$6:$O$100,6,FALSE)&amp;VLOOKUP($D92&amp;"@10",'中間シート（個人）'!$F$6:$O$100,7,FALSE)&amp;"."&amp;VLOOKUP($D92&amp;"@10",'中間シート（個人）'!$F$6:$O$100,8,FALSE))</f>
      </c>
    </row>
    <row r="93" spans="3:37" ht="13.5">
      <c r="C93" s="18">
        <f>IF('中間シート（個人）'!D95="○","",VLOOKUP('個人種目'!F95,'コード一覧'!$A$2:$B$3,2,FALSE))</f>
      </c>
      <c r="D93" s="18">
        <f>IF('中間シート（個人）'!D95="○","",'中間シート（個人）'!C95)</f>
      </c>
      <c r="E93" s="18">
        <f>IF('中間シート（個人）'!D95="○","",ASC('個人種目'!D95&amp;" "&amp;'個人種目'!E95))</f>
      </c>
      <c r="F93" s="18">
        <f>IF('中間シート（個人）'!D95="○","",'個人種目'!G95&amp;IF(LEN('個人種目'!H95)=1,"0"&amp;'個人種目'!H95,'個人種目'!H95)&amp;IF(LEN('個人種目'!I95)=1,"0"&amp;'個人種目'!I95,'個人種目'!I95))</f>
      </c>
      <c r="G93" s="19">
        <f>IF('中間シート（個人）'!D95="○","",VLOOKUP('個人種目'!$J95,'コード一覧'!$C$3:$D$6,2,FALSE))</f>
      </c>
      <c r="H93" s="18">
        <f>IF('中間シート（個人）'!D95="○","",IF('個人種目'!$J95="一般",0,'個人種目'!$K95))</f>
      </c>
      <c r="I93" s="18">
        <f>IF('中間シート（個人）'!D95="○","",'中間シート（個人）'!H95)</f>
      </c>
      <c r="K93" s="18">
        <f>IF('中間シート（個人）'!D95="○","",'個人種目'!$L$1)</f>
      </c>
      <c r="L93" s="18">
        <f>IF('中間シート（個人）'!D95="○","",ASC('申込書_コナミ'!$S$9))</f>
      </c>
      <c r="M93" s="18">
        <f>IF('中間シート（個人）'!D95="○","",'申込書_コナミ'!$E$8)</f>
      </c>
      <c r="Q93" s="18">
        <f>IF('中間シート（個人）'!D95="○","",4)</f>
      </c>
      <c r="R93" s="18">
        <f>IF(ISERROR(VLOOKUP($D93&amp;"@1",'中間シート（個人）'!$F$6:$O$100,4,FALSE)&amp;VLOOKUP($D93&amp;"@1",'中間シート（個人）'!$F$6:$O$100,5,FALSE)),"",VLOOKUP($D93&amp;"@1",'中間シート（個人）'!$F$6:$O$100,4,FALSE)&amp;VLOOKUP($D93&amp;"@1",'中間シート（個人）'!$F$6:$O$100,5,FALSE))</f>
      </c>
      <c r="S93" s="18">
        <f>IF(ISERROR(VLOOKUP($D93&amp;"@1",'中間シート（個人）'!$F$6:$O$100,6,FALSE)&amp;VLOOKUP($D93&amp;"@1",'中間シート（個人）'!$F$6:$O$100,7,FALSE)&amp;"."&amp;VLOOKUP($D93&amp;"@1",'中間シート（個人）'!$F$6:$O$100,8,FALSE)),"",VLOOKUP($D93&amp;"@1",'中間シート（個人）'!$F$6:$O$100,6,FALSE)&amp;VLOOKUP($D93&amp;"@1",'中間シート（個人）'!$F$6:$O$100,7,FALSE)&amp;"."&amp;VLOOKUP($D93&amp;"@1",'中間シート（個人）'!$F$6:$O$100,8,FALSE))</f>
      </c>
      <c r="T93" s="18">
        <f>IF(ISERROR(VLOOKUP($D93&amp;"@2",'中間シート（個人）'!$F$6:$O$100,4,FALSE)&amp;VLOOKUP($D93&amp;"@2",'中間シート（個人）'!$F$6:$O$100,5,FALSE)),"",VLOOKUP($D93&amp;"@2",'中間シート（個人）'!$F$6:$O$100,4,FALSE)&amp;VLOOKUP($D93&amp;"@2",'中間シート（個人）'!$F$6:$O$100,5,FALSE))</f>
      </c>
      <c r="U93" s="18">
        <f>IF(ISERROR(VLOOKUP($D93&amp;"@2",'中間シート（個人）'!$F$6:$O$100,6,FALSE)&amp;VLOOKUP($D93&amp;"@2",'中間シート（個人）'!$F$6:$O$100,7,FALSE)&amp;"."&amp;VLOOKUP($D93&amp;"@2",'中間シート（個人）'!$F$6:$O$100,8,FALSE)),"",VLOOKUP($D93&amp;"@2",'中間シート（個人）'!$F$6:$O$100,6,FALSE)&amp;VLOOKUP($D93&amp;"@2",'中間シート（個人）'!$F$6:$O$100,7,FALSE)&amp;"."&amp;VLOOKUP($D93&amp;"@2",'中間シート（個人）'!$F$6:$O$100,8,FALSE))</f>
      </c>
      <c r="V93" s="18">
        <f>IF(ISERROR(VLOOKUP($D93&amp;"@3",'中間シート（個人）'!$F$6:$O$100,4,FALSE)&amp;VLOOKUP($D93&amp;"@3",'中間シート（個人）'!$F$6:$O$100,5,FALSE)),"",VLOOKUP($D93&amp;"@3",'中間シート（個人）'!$F$6:$O$100,4,FALSE)&amp;VLOOKUP($D93&amp;"@3",'中間シート（個人）'!$F$6:$O$100,5,FALSE))</f>
      </c>
      <c r="W93" s="18">
        <f>IF(ISERROR(VLOOKUP($D93&amp;"@3",'中間シート（個人）'!$F$6:$O$100,6,FALSE)&amp;VLOOKUP($D93&amp;"@3",'中間シート（個人）'!$F$6:$O$100,7,FALSE)&amp;"."&amp;VLOOKUP($D93&amp;"@3",'中間シート（個人）'!$F$6:$O$100,8,FALSE)),"",VLOOKUP($D93&amp;"@3",'中間シート（個人）'!$F$6:$O$100,6,FALSE)&amp;VLOOKUP($D93&amp;"@3",'中間シート（個人）'!$F$6:$O$100,7,FALSE)&amp;"."&amp;VLOOKUP($D93&amp;"@3",'中間シート（個人）'!$F$6:$O$100,8,FALSE))</f>
      </c>
      <c r="X93" s="18">
        <f>IF(ISERROR(VLOOKUP($D93&amp;"@4",'中間シート（個人）'!$F$6:$O$100,4,FALSE)&amp;VLOOKUP($D93&amp;"@4",'中間シート（個人）'!$F$6:$O$100,5,FALSE)),"",VLOOKUP($D93&amp;"@4",'中間シート（個人）'!$F$6:$O$100,4,FALSE)&amp;VLOOKUP($D93&amp;"@4",'中間シート（個人）'!$F$6:$O$100,5,FALSE))</f>
      </c>
      <c r="Y93" s="18">
        <f>IF(ISERROR(VLOOKUP($D93&amp;"@4",'中間シート（個人）'!$F$6:$O$100,6,FALSE)&amp;VLOOKUP($D93&amp;"@4",'中間シート（個人）'!$F$6:$O$100,7,FALSE)&amp;"."&amp;VLOOKUP($D93&amp;"@4",'中間シート（個人）'!$F$6:$O$100,8,FALSE)),"",VLOOKUP($D93&amp;"@4",'中間シート（個人）'!$F$6:$O$100,6,FALSE)&amp;VLOOKUP($D93&amp;"@4",'中間シート（個人）'!$F$6:$O$100,7,FALSE)&amp;"."&amp;VLOOKUP($D93&amp;"@4",'中間シート（個人）'!$F$6:$O$100,8,FALSE))</f>
      </c>
      <c r="Z93" s="18">
        <f>IF(ISERROR(VLOOKUP($D93&amp;"@5",'中間シート（個人）'!$F$6:$O$100,4,FALSE)&amp;VLOOKUP($D93&amp;"@5",'中間シート（個人）'!$F$6:$O$100,5,FALSE)),"",VLOOKUP($D93&amp;"@5",'中間シート（個人）'!$F$6:$O$100,4,FALSE)&amp;VLOOKUP($D93&amp;"@5",'中間シート（個人）'!$F$6:$O$100,5,FALSE))</f>
      </c>
      <c r="AA93" s="18">
        <f>IF(ISERROR(VLOOKUP($D93&amp;"@5",'中間シート（個人）'!$F$6:$O$100,6,FALSE)&amp;VLOOKUP($D93&amp;"@5",'中間シート（個人）'!$F$6:$O$100,7,FALSE)&amp;"."&amp;VLOOKUP($D93&amp;"@5",'中間シート（個人）'!$F$6:$O$100,8,FALSE)),"",VLOOKUP($D93&amp;"@5",'中間シート（個人）'!$F$6:$O$100,6,FALSE)&amp;VLOOKUP($D93&amp;"@5",'中間シート（個人）'!$F$6:$O$100,7,FALSE)&amp;"."&amp;VLOOKUP($D93&amp;"@5",'中間シート（個人）'!$F$6:$O$100,8,FALSE))</f>
      </c>
      <c r="AB93" s="18">
        <f>IF(ISERROR(VLOOKUP($D93&amp;"@6",'中間シート（個人）'!$F$6:$O$100,4,FALSE)&amp;VLOOKUP($D93&amp;"@6",'中間シート（個人）'!$F$6:$O$100,5,FALSE)),"",VLOOKUP($D93&amp;"@6",'中間シート（個人）'!$F$6:$O$100,4,FALSE)&amp;VLOOKUP($D93&amp;"@6",'中間シート（個人）'!$F$6:$O$100,5,FALSE))</f>
      </c>
      <c r="AC93" s="18">
        <f>IF(ISERROR(VLOOKUP($D93&amp;"@6",'中間シート（個人）'!$F$6:$O$100,6,FALSE)&amp;VLOOKUP($D93&amp;"@6",'中間シート（個人）'!$F$6:$O$100,7,FALSE)&amp;"."&amp;VLOOKUP($D93&amp;"@6",'中間シート（個人）'!$F$6:$O$100,8,FALSE)),"",VLOOKUP($D93&amp;"@6",'中間シート（個人）'!$F$6:$O$100,6,FALSE)&amp;VLOOKUP($D93&amp;"@6",'中間シート（個人）'!$F$6:$O$100,7,FALSE)&amp;"."&amp;VLOOKUP($D93&amp;"@6",'中間シート（個人）'!$F$6:$O$100,8,FALSE))</f>
      </c>
      <c r="AD93" s="18">
        <f>IF(ISERROR(VLOOKUP($D93&amp;"@7",'中間シート（個人）'!$F$6:$O$100,4,FALSE)&amp;VLOOKUP($D93&amp;"@7",'中間シート（個人）'!$F$6:$O$100,5,FALSE)),"",VLOOKUP($D93&amp;"@7",'中間シート（個人）'!$F$6:$O$100,4,FALSE)&amp;VLOOKUP($D93&amp;"@7",'中間シート（個人）'!$F$6:$O$100,5,FALSE))</f>
      </c>
      <c r="AE93" s="18">
        <f>IF(ISERROR(VLOOKUP($D93&amp;"@7",'中間シート（個人）'!$F$6:$O$100,6,FALSE)&amp;VLOOKUP($D93&amp;"@7",'中間シート（個人）'!$F$6:$O$100,7,FALSE)&amp;"."&amp;VLOOKUP($D93&amp;"@7",'中間シート（個人）'!$F$6:$O$100,8,FALSE)),"",VLOOKUP($D93&amp;"@7",'中間シート（個人）'!$F$6:$O$100,6,FALSE)&amp;VLOOKUP($D93&amp;"@7",'中間シート（個人）'!$F$6:$O$100,7,FALSE)&amp;"."&amp;VLOOKUP($D93&amp;"@7",'中間シート（個人）'!$F$6:$O$100,8,FALSE))</f>
      </c>
      <c r="AF93" s="18">
        <f>IF(ISERROR(VLOOKUP($D93&amp;"@8",'中間シート（個人）'!$F$6:$O$100,4,FALSE)&amp;VLOOKUP($D93&amp;"@8",'中間シート（個人）'!$F$6:$O$100,5,FALSE)),"",VLOOKUP($D93&amp;"@8",'中間シート（個人）'!$F$6:$O$100,4,FALSE)&amp;VLOOKUP($D93&amp;"@8",'中間シート（個人）'!$F$6:$O$100,5,FALSE))</f>
      </c>
      <c r="AG93" s="18">
        <f>IF(ISERROR(VLOOKUP($D93&amp;"@8",'中間シート（個人）'!$F$6:$O$100,6,FALSE)&amp;VLOOKUP($D93&amp;"@8",'中間シート（個人）'!$F$6:$O$100,7,FALSE)&amp;"."&amp;VLOOKUP($D93&amp;"@8",'中間シート（個人）'!$F$6:$O$100,8,FALSE)),"",VLOOKUP($D93&amp;"@8",'中間シート（個人）'!$F$6:$O$100,6,FALSE)&amp;VLOOKUP($D93&amp;"@8",'中間シート（個人）'!$F$6:$O$100,7,FALSE)&amp;"."&amp;VLOOKUP($D93&amp;"@8",'中間シート（個人）'!$F$6:$O$100,8,FALSE))</f>
      </c>
      <c r="AH93" s="18">
        <f>IF(ISERROR(VLOOKUP($D93&amp;"@9",'中間シート（個人）'!$F$6:$O$100,4,FALSE)&amp;VLOOKUP($D93&amp;"@9",'中間シート（個人）'!$F$6:$O$100,5,FALSE)),"",VLOOKUP($D93&amp;"@9",'中間シート（個人）'!$F$6:$O$100,4,FALSE)&amp;VLOOKUP($D93&amp;"@9",'中間シート（個人）'!$F$6:$O$100,5,FALSE))</f>
      </c>
      <c r="AI93" s="18">
        <f>IF(ISERROR(VLOOKUP($D93&amp;"@9",'中間シート（個人）'!$F$6:$O$100,6,FALSE)&amp;VLOOKUP($D93&amp;"@9",'中間シート（個人）'!$F$6:$O$100,7,FALSE)&amp;"."&amp;VLOOKUP($D93&amp;"@9",'中間シート（個人）'!$F$6:$O$100,8,FALSE)),"",VLOOKUP($D93&amp;"@9",'中間シート（個人）'!$F$6:$O$100,6,FALSE)&amp;VLOOKUP($D93&amp;"@9",'中間シート（個人）'!$F$6:$O$100,7,FALSE)&amp;"."&amp;VLOOKUP($D93&amp;"@9",'中間シート（個人）'!$F$6:$O$100,8,FALSE))</f>
      </c>
      <c r="AJ93" s="18">
        <f>IF(ISERROR(VLOOKUP($D93&amp;"@10",'中間シート（個人）'!$F$6:$O$100,4,FALSE)&amp;VLOOKUP($D93&amp;"@10",'中間シート（個人）'!$F$6:$O$100,5,FALSE)),"",VLOOKUP($D93&amp;"@10",'中間シート（個人）'!$F$6:$O$100,4,FALSE)&amp;VLOOKUP($D93&amp;"@10",'中間シート（個人）'!$F$6:$O$100,5,FALSE))</f>
      </c>
      <c r="AK93" s="18">
        <f>IF(ISERROR(VLOOKUP($D93&amp;"@10",'中間シート（個人）'!$F$6:$O$100,6,FALSE)&amp;VLOOKUP($D93&amp;"@10",'中間シート（個人）'!$F$6:$O$100,7,FALSE)&amp;"."&amp;VLOOKUP($D93&amp;"@10",'中間シート（個人）'!$F$6:$O$100,8,FALSE)),"",VLOOKUP($D93&amp;"@10",'中間シート（個人）'!$F$6:$O$100,6,FALSE)&amp;VLOOKUP($D93&amp;"@10",'中間シート（個人）'!$F$6:$O$100,7,FALSE)&amp;"."&amp;VLOOKUP($D93&amp;"@10",'中間シート（個人）'!$F$6:$O$100,8,FALSE))</f>
      </c>
    </row>
    <row r="94" spans="3:37" ht="13.5">
      <c r="C94" s="18">
        <f>IF('中間シート（個人）'!D96="○","",VLOOKUP('個人種目'!F96,'コード一覧'!$A$2:$B$3,2,FALSE))</f>
      </c>
      <c r="D94" s="18">
        <f>IF('中間シート（個人）'!D96="○","",'中間シート（個人）'!C96)</f>
      </c>
      <c r="E94" s="18">
        <f>IF('中間シート（個人）'!D96="○","",ASC('個人種目'!D96&amp;" "&amp;'個人種目'!E96))</f>
      </c>
      <c r="F94" s="18">
        <f>IF('中間シート（個人）'!D96="○","",'個人種目'!G96&amp;IF(LEN('個人種目'!H96)=1,"0"&amp;'個人種目'!H96,'個人種目'!H96)&amp;IF(LEN('個人種目'!I96)=1,"0"&amp;'個人種目'!I96,'個人種目'!I96))</f>
      </c>
      <c r="G94" s="19">
        <f>IF('中間シート（個人）'!D96="○","",VLOOKUP('個人種目'!$J96,'コード一覧'!$C$3:$D$6,2,FALSE))</f>
      </c>
      <c r="H94" s="18">
        <f>IF('中間シート（個人）'!D96="○","",IF('個人種目'!$J96="一般",0,'個人種目'!$K96))</f>
      </c>
      <c r="I94" s="18">
        <f>IF('中間シート（個人）'!D96="○","",'中間シート（個人）'!H96)</f>
      </c>
      <c r="K94" s="18">
        <f>IF('中間シート（個人）'!D96="○","",'個人種目'!$L$1)</f>
      </c>
      <c r="L94" s="18">
        <f>IF('中間シート（個人）'!D96="○","",ASC('申込書_コナミ'!$S$9))</f>
      </c>
      <c r="M94" s="18">
        <f>IF('中間シート（個人）'!D96="○","",'申込書_コナミ'!$E$8)</f>
      </c>
      <c r="Q94" s="18">
        <f>IF('中間シート（個人）'!D96="○","",4)</f>
      </c>
      <c r="R94" s="18">
        <f>IF(ISERROR(VLOOKUP($D94&amp;"@1",'中間シート（個人）'!$F$6:$O$100,4,FALSE)&amp;VLOOKUP($D94&amp;"@1",'中間シート（個人）'!$F$6:$O$100,5,FALSE)),"",VLOOKUP($D94&amp;"@1",'中間シート（個人）'!$F$6:$O$100,4,FALSE)&amp;VLOOKUP($D94&amp;"@1",'中間シート（個人）'!$F$6:$O$100,5,FALSE))</f>
      </c>
      <c r="S94" s="18">
        <f>IF(ISERROR(VLOOKUP($D94&amp;"@1",'中間シート（個人）'!$F$6:$O$100,6,FALSE)&amp;VLOOKUP($D94&amp;"@1",'中間シート（個人）'!$F$6:$O$100,7,FALSE)&amp;"."&amp;VLOOKUP($D94&amp;"@1",'中間シート（個人）'!$F$6:$O$100,8,FALSE)),"",VLOOKUP($D94&amp;"@1",'中間シート（個人）'!$F$6:$O$100,6,FALSE)&amp;VLOOKUP($D94&amp;"@1",'中間シート（個人）'!$F$6:$O$100,7,FALSE)&amp;"."&amp;VLOOKUP($D94&amp;"@1",'中間シート（個人）'!$F$6:$O$100,8,FALSE))</f>
      </c>
      <c r="T94" s="18">
        <f>IF(ISERROR(VLOOKUP($D94&amp;"@2",'中間シート（個人）'!$F$6:$O$100,4,FALSE)&amp;VLOOKUP($D94&amp;"@2",'中間シート（個人）'!$F$6:$O$100,5,FALSE)),"",VLOOKUP($D94&amp;"@2",'中間シート（個人）'!$F$6:$O$100,4,FALSE)&amp;VLOOKUP($D94&amp;"@2",'中間シート（個人）'!$F$6:$O$100,5,FALSE))</f>
      </c>
      <c r="U94" s="18">
        <f>IF(ISERROR(VLOOKUP($D94&amp;"@2",'中間シート（個人）'!$F$6:$O$100,6,FALSE)&amp;VLOOKUP($D94&amp;"@2",'中間シート（個人）'!$F$6:$O$100,7,FALSE)&amp;"."&amp;VLOOKUP($D94&amp;"@2",'中間シート（個人）'!$F$6:$O$100,8,FALSE)),"",VLOOKUP($D94&amp;"@2",'中間シート（個人）'!$F$6:$O$100,6,FALSE)&amp;VLOOKUP($D94&amp;"@2",'中間シート（個人）'!$F$6:$O$100,7,FALSE)&amp;"."&amp;VLOOKUP($D94&amp;"@2",'中間シート（個人）'!$F$6:$O$100,8,FALSE))</f>
      </c>
      <c r="V94" s="18">
        <f>IF(ISERROR(VLOOKUP($D94&amp;"@3",'中間シート（個人）'!$F$6:$O$100,4,FALSE)&amp;VLOOKUP($D94&amp;"@3",'中間シート（個人）'!$F$6:$O$100,5,FALSE)),"",VLOOKUP($D94&amp;"@3",'中間シート（個人）'!$F$6:$O$100,4,FALSE)&amp;VLOOKUP($D94&amp;"@3",'中間シート（個人）'!$F$6:$O$100,5,FALSE))</f>
      </c>
      <c r="W94" s="18">
        <f>IF(ISERROR(VLOOKUP($D94&amp;"@3",'中間シート（個人）'!$F$6:$O$100,6,FALSE)&amp;VLOOKUP($D94&amp;"@3",'中間シート（個人）'!$F$6:$O$100,7,FALSE)&amp;"."&amp;VLOOKUP($D94&amp;"@3",'中間シート（個人）'!$F$6:$O$100,8,FALSE)),"",VLOOKUP($D94&amp;"@3",'中間シート（個人）'!$F$6:$O$100,6,FALSE)&amp;VLOOKUP($D94&amp;"@3",'中間シート（個人）'!$F$6:$O$100,7,FALSE)&amp;"."&amp;VLOOKUP($D94&amp;"@3",'中間シート（個人）'!$F$6:$O$100,8,FALSE))</f>
      </c>
      <c r="X94" s="18">
        <f>IF(ISERROR(VLOOKUP($D94&amp;"@4",'中間シート（個人）'!$F$6:$O$100,4,FALSE)&amp;VLOOKUP($D94&amp;"@4",'中間シート（個人）'!$F$6:$O$100,5,FALSE)),"",VLOOKUP($D94&amp;"@4",'中間シート（個人）'!$F$6:$O$100,4,FALSE)&amp;VLOOKUP($D94&amp;"@4",'中間シート（個人）'!$F$6:$O$100,5,FALSE))</f>
      </c>
      <c r="Y94" s="18">
        <f>IF(ISERROR(VLOOKUP($D94&amp;"@4",'中間シート（個人）'!$F$6:$O$100,6,FALSE)&amp;VLOOKUP($D94&amp;"@4",'中間シート（個人）'!$F$6:$O$100,7,FALSE)&amp;"."&amp;VLOOKUP($D94&amp;"@4",'中間シート（個人）'!$F$6:$O$100,8,FALSE)),"",VLOOKUP($D94&amp;"@4",'中間シート（個人）'!$F$6:$O$100,6,FALSE)&amp;VLOOKUP($D94&amp;"@4",'中間シート（個人）'!$F$6:$O$100,7,FALSE)&amp;"."&amp;VLOOKUP($D94&amp;"@4",'中間シート（個人）'!$F$6:$O$100,8,FALSE))</f>
      </c>
      <c r="Z94" s="18">
        <f>IF(ISERROR(VLOOKUP($D94&amp;"@5",'中間シート（個人）'!$F$6:$O$100,4,FALSE)&amp;VLOOKUP($D94&amp;"@5",'中間シート（個人）'!$F$6:$O$100,5,FALSE)),"",VLOOKUP($D94&amp;"@5",'中間シート（個人）'!$F$6:$O$100,4,FALSE)&amp;VLOOKUP($D94&amp;"@5",'中間シート（個人）'!$F$6:$O$100,5,FALSE))</f>
      </c>
      <c r="AA94" s="18">
        <f>IF(ISERROR(VLOOKUP($D94&amp;"@5",'中間シート（個人）'!$F$6:$O$100,6,FALSE)&amp;VLOOKUP($D94&amp;"@5",'中間シート（個人）'!$F$6:$O$100,7,FALSE)&amp;"."&amp;VLOOKUP($D94&amp;"@5",'中間シート（個人）'!$F$6:$O$100,8,FALSE)),"",VLOOKUP($D94&amp;"@5",'中間シート（個人）'!$F$6:$O$100,6,FALSE)&amp;VLOOKUP($D94&amp;"@5",'中間シート（個人）'!$F$6:$O$100,7,FALSE)&amp;"."&amp;VLOOKUP($D94&amp;"@5",'中間シート（個人）'!$F$6:$O$100,8,FALSE))</f>
      </c>
      <c r="AB94" s="18">
        <f>IF(ISERROR(VLOOKUP($D94&amp;"@6",'中間シート（個人）'!$F$6:$O$100,4,FALSE)&amp;VLOOKUP($D94&amp;"@6",'中間シート（個人）'!$F$6:$O$100,5,FALSE)),"",VLOOKUP($D94&amp;"@6",'中間シート（個人）'!$F$6:$O$100,4,FALSE)&amp;VLOOKUP($D94&amp;"@6",'中間シート（個人）'!$F$6:$O$100,5,FALSE))</f>
      </c>
      <c r="AC94" s="18">
        <f>IF(ISERROR(VLOOKUP($D94&amp;"@6",'中間シート（個人）'!$F$6:$O$100,6,FALSE)&amp;VLOOKUP($D94&amp;"@6",'中間シート（個人）'!$F$6:$O$100,7,FALSE)&amp;"."&amp;VLOOKUP($D94&amp;"@6",'中間シート（個人）'!$F$6:$O$100,8,FALSE)),"",VLOOKUP($D94&amp;"@6",'中間シート（個人）'!$F$6:$O$100,6,FALSE)&amp;VLOOKUP($D94&amp;"@6",'中間シート（個人）'!$F$6:$O$100,7,FALSE)&amp;"."&amp;VLOOKUP($D94&amp;"@6",'中間シート（個人）'!$F$6:$O$100,8,FALSE))</f>
      </c>
      <c r="AD94" s="18">
        <f>IF(ISERROR(VLOOKUP($D94&amp;"@7",'中間シート（個人）'!$F$6:$O$100,4,FALSE)&amp;VLOOKUP($D94&amp;"@7",'中間シート（個人）'!$F$6:$O$100,5,FALSE)),"",VLOOKUP($D94&amp;"@7",'中間シート（個人）'!$F$6:$O$100,4,FALSE)&amp;VLOOKUP($D94&amp;"@7",'中間シート（個人）'!$F$6:$O$100,5,FALSE))</f>
      </c>
      <c r="AE94" s="18">
        <f>IF(ISERROR(VLOOKUP($D94&amp;"@7",'中間シート（個人）'!$F$6:$O$100,6,FALSE)&amp;VLOOKUP($D94&amp;"@7",'中間シート（個人）'!$F$6:$O$100,7,FALSE)&amp;"."&amp;VLOOKUP($D94&amp;"@7",'中間シート（個人）'!$F$6:$O$100,8,FALSE)),"",VLOOKUP($D94&amp;"@7",'中間シート（個人）'!$F$6:$O$100,6,FALSE)&amp;VLOOKUP($D94&amp;"@7",'中間シート（個人）'!$F$6:$O$100,7,FALSE)&amp;"."&amp;VLOOKUP($D94&amp;"@7",'中間シート（個人）'!$F$6:$O$100,8,FALSE))</f>
      </c>
      <c r="AF94" s="18">
        <f>IF(ISERROR(VLOOKUP($D94&amp;"@8",'中間シート（個人）'!$F$6:$O$100,4,FALSE)&amp;VLOOKUP($D94&amp;"@8",'中間シート（個人）'!$F$6:$O$100,5,FALSE)),"",VLOOKUP($D94&amp;"@8",'中間シート（個人）'!$F$6:$O$100,4,FALSE)&amp;VLOOKUP($D94&amp;"@8",'中間シート（個人）'!$F$6:$O$100,5,FALSE))</f>
      </c>
      <c r="AG94" s="18">
        <f>IF(ISERROR(VLOOKUP($D94&amp;"@8",'中間シート（個人）'!$F$6:$O$100,6,FALSE)&amp;VLOOKUP($D94&amp;"@8",'中間シート（個人）'!$F$6:$O$100,7,FALSE)&amp;"."&amp;VLOOKUP($D94&amp;"@8",'中間シート（個人）'!$F$6:$O$100,8,FALSE)),"",VLOOKUP($D94&amp;"@8",'中間シート（個人）'!$F$6:$O$100,6,FALSE)&amp;VLOOKUP($D94&amp;"@8",'中間シート（個人）'!$F$6:$O$100,7,FALSE)&amp;"."&amp;VLOOKUP($D94&amp;"@8",'中間シート（個人）'!$F$6:$O$100,8,FALSE))</f>
      </c>
      <c r="AH94" s="18">
        <f>IF(ISERROR(VLOOKUP($D94&amp;"@9",'中間シート（個人）'!$F$6:$O$100,4,FALSE)&amp;VLOOKUP($D94&amp;"@9",'中間シート（個人）'!$F$6:$O$100,5,FALSE)),"",VLOOKUP($D94&amp;"@9",'中間シート（個人）'!$F$6:$O$100,4,FALSE)&amp;VLOOKUP($D94&amp;"@9",'中間シート（個人）'!$F$6:$O$100,5,FALSE))</f>
      </c>
      <c r="AI94" s="18">
        <f>IF(ISERROR(VLOOKUP($D94&amp;"@9",'中間シート（個人）'!$F$6:$O$100,6,FALSE)&amp;VLOOKUP($D94&amp;"@9",'中間シート（個人）'!$F$6:$O$100,7,FALSE)&amp;"."&amp;VLOOKUP($D94&amp;"@9",'中間シート（個人）'!$F$6:$O$100,8,FALSE)),"",VLOOKUP($D94&amp;"@9",'中間シート（個人）'!$F$6:$O$100,6,FALSE)&amp;VLOOKUP($D94&amp;"@9",'中間シート（個人）'!$F$6:$O$100,7,FALSE)&amp;"."&amp;VLOOKUP($D94&amp;"@9",'中間シート（個人）'!$F$6:$O$100,8,FALSE))</f>
      </c>
      <c r="AJ94" s="18">
        <f>IF(ISERROR(VLOOKUP($D94&amp;"@10",'中間シート（個人）'!$F$6:$O$100,4,FALSE)&amp;VLOOKUP($D94&amp;"@10",'中間シート（個人）'!$F$6:$O$100,5,FALSE)),"",VLOOKUP($D94&amp;"@10",'中間シート（個人）'!$F$6:$O$100,4,FALSE)&amp;VLOOKUP($D94&amp;"@10",'中間シート（個人）'!$F$6:$O$100,5,FALSE))</f>
      </c>
      <c r="AK94" s="18">
        <f>IF(ISERROR(VLOOKUP($D94&amp;"@10",'中間シート（個人）'!$F$6:$O$100,6,FALSE)&amp;VLOOKUP($D94&amp;"@10",'中間シート（個人）'!$F$6:$O$100,7,FALSE)&amp;"."&amp;VLOOKUP($D94&amp;"@10",'中間シート（個人）'!$F$6:$O$100,8,FALSE)),"",VLOOKUP($D94&amp;"@10",'中間シート（個人）'!$F$6:$O$100,6,FALSE)&amp;VLOOKUP($D94&amp;"@10",'中間シート（個人）'!$F$6:$O$100,7,FALSE)&amp;"."&amp;VLOOKUP($D94&amp;"@10",'中間シート（個人）'!$F$6:$O$100,8,FALSE))</f>
      </c>
    </row>
    <row r="95" spans="3:37" ht="13.5">
      <c r="C95" s="18">
        <f>IF('中間シート（個人）'!D97="○","",VLOOKUP('個人種目'!F97,'コード一覧'!$A$2:$B$3,2,FALSE))</f>
      </c>
      <c r="D95" s="18">
        <f>IF('中間シート（個人）'!D97="○","",'中間シート（個人）'!C97)</f>
      </c>
      <c r="E95" s="18">
        <f>IF('中間シート（個人）'!D97="○","",ASC('個人種目'!D97&amp;" "&amp;'個人種目'!E97))</f>
      </c>
      <c r="F95" s="18">
        <f>IF('中間シート（個人）'!D97="○","",'個人種目'!G97&amp;IF(LEN('個人種目'!H97)=1,"0"&amp;'個人種目'!H97,'個人種目'!H97)&amp;IF(LEN('個人種目'!I97)=1,"0"&amp;'個人種目'!I97,'個人種目'!I97))</f>
      </c>
      <c r="G95" s="19">
        <f>IF('中間シート（個人）'!D97="○","",VLOOKUP('個人種目'!$J97,'コード一覧'!$C$3:$D$6,2,FALSE))</f>
      </c>
      <c r="H95" s="18">
        <f>IF('中間シート（個人）'!D97="○","",IF('個人種目'!$J97="一般",0,'個人種目'!$K97))</f>
      </c>
      <c r="I95" s="18">
        <f>IF('中間シート（個人）'!D97="○","",'中間シート（個人）'!H97)</f>
      </c>
      <c r="K95" s="18">
        <f>IF('中間シート（個人）'!D97="○","",'個人種目'!$L$1)</f>
      </c>
      <c r="L95" s="18">
        <f>IF('中間シート（個人）'!D97="○","",ASC('申込書_コナミ'!$S$9))</f>
      </c>
      <c r="M95" s="18">
        <f>IF('中間シート（個人）'!D97="○","",'申込書_コナミ'!$E$8)</f>
      </c>
      <c r="Q95" s="18">
        <f>IF('中間シート（個人）'!D97="○","",4)</f>
      </c>
      <c r="R95" s="18">
        <f>IF(ISERROR(VLOOKUP($D95&amp;"@1",'中間シート（個人）'!$F$6:$O$100,4,FALSE)&amp;VLOOKUP($D95&amp;"@1",'中間シート（個人）'!$F$6:$O$100,5,FALSE)),"",VLOOKUP($D95&amp;"@1",'中間シート（個人）'!$F$6:$O$100,4,FALSE)&amp;VLOOKUP($D95&amp;"@1",'中間シート（個人）'!$F$6:$O$100,5,FALSE))</f>
      </c>
      <c r="S95" s="18">
        <f>IF(ISERROR(VLOOKUP($D95&amp;"@1",'中間シート（個人）'!$F$6:$O$100,6,FALSE)&amp;VLOOKUP($D95&amp;"@1",'中間シート（個人）'!$F$6:$O$100,7,FALSE)&amp;"."&amp;VLOOKUP($D95&amp;"@1",'中間シート（個人）'!$F$6:$O$100,8,FALSE)),"",VLOOKUP($D95&amp;"@1",'中間シート（個人）'!$F$6:$O$100,6,FALSE)&amp;VLOOKUP($D95&amp;"@1",'中間シート（個人）'!$F$6:$O$100,7,FALSE)&amp;"."&amp;VLOOKUP($D95&amp;"@1",'中間シート（個人）'!$F$6:$O$100,8,FALSE))</f>
      </c>
      <c r="T95" s="18">
        <f>IF(ISERROR(VLOOKUP($D95&amp;"@2",'中間シート（個人）'!$F$6:$O$100,4,FALSE)&amp;VLOOKUP($D95&amp;"@2",'中間シート（個人）'!$F$6:$O$100,5,FALSE)),"",VLOOKUP($D95&amp;"@2",'中間シート（個人）'!$F$6:$O$100,4,FALSE)&amp;VLOOKUP($D95&amp;"@2",'中間シート（個人）'!$F$6:$O$100,5,FALSE))</f>
      </c>
      <c r="U95" s="18">
        <f>IF(ISERROR(VLOOKUP($D95&amp;"@2",'中間シート（個人）'!$F$6:$O$100,6,FALSE)&amp;VLOOKUP($D95&amp;"@2",'中間シート（個人）'!$F$6:$O$100,7,FALSE)&amp;"."&amp;VLOOKUP($D95&amp;"@2",'中間シート（個人）'!$F$6:$O$100,8,FALSE)),"",VLOOKUP($D95&amp;"@2",'中間シート（個人）'!$F$6:$O$100,6,FALSE)&amp;VLOOKUP($D95&amp;"@2",'中間シート（個人）'!$F$6:$O$100,7,FALSE)&amp;"."&amp;VLOOKUP($D95&amp;"@2",'中間シート（個人）'!$F$6:$O$100,8,FALSE))</f>
      </c>
      <c r="V95" s="18">
        <f>IF(ISERROR(VLOOKUP($D95&amp;"@3",'中間シート（個人）'!$F$6:$O$100,4,FALSE)&amp;VLOOKUP($D95&amp;"@3",'中間シート（個人）'!$F$6:$O$100,5,FALSE)),"",VLOOKUP($D95&amp;"@3",'中間シート（個人）'!$F$6:$O$100,4,FALSE)&amp;VLOOKUP($D95&amp;"@3",'中間シート（個人）'!$F$6:$O$100,5,FALSE))</f>
      </c>
      <c r="W95" s="18">
        <f>IF(ISERROR(VLOOKUP($D95&amp;"@3",'中間シート（個人）'!$F$6:$O$100,6,FALSE)&amp;VLOOKUP($D95&amp;"@3",'中間シート（個人）'!$F$6:$O$100,7,FALSE)&amp;"."&amp;VLOOKUP($D95&amp;"@3",'中間シート（個人）'!$F$6:$O$100,8,FALSE)),"",VLOOKUP($D95&amp;"@3",'中間シート（個人）'!$F$6:$O$100,6,FALSE)&amp;VLOOKUP($D95&amp;"@3",'中間シート（個人）'!$F$6:$O$100,7,FALSE)&amp;"."&amp;VLOOKUP($D95&amp;"@3",'中間シート（個人）'!$F$6:$O$100,8,FALSE))</f>
      </c>
      <c r="X95" s="18">
        <f>IF(ISERROR(VLOOKUP($D95&amp;"@4",'中間シート（個人）'!$F$6:$O$100,4,FALSE)&amp;VLOOKUP($D95&amp;"@4",'中間シート（個人）'!$F$6:$O$100,5,FALSE)),"",VLOOKUP($D95&amp;"@4",'中間シート（個人）'!$F$6:$O$100,4,FALSE)&amp;VLOOKUP($D95&amp;"@4",'中間シート（個人）'!$F$6:$O$100,5,FALSE))</f>
      </c>
      <c r="Y95" s="18">
        <f>IF(ISERROR(VLOOKUP($D95&amp;"@4",'中間シート（個人）'!$F$6:$O$100,6,FALSE)&amp;VLOOKUP($D95&amp;"@4",'中間シート（個人）'!$F$6:$O$100,7,FALSE)&amp;"."&amp;VLOOKUP($D95&amp;"@4",'中間シート（個人）'!$F$6:$O$100,8,FALSE)),"",VLOOKUP($D95&amp;"@4",'中間シート（個人）'!$F$6:$O$100,6,FALSE)&amp;VLOOKUP($D95&amp;"@4",'中間シート（個人）'!$F$6:$O$100,7,FALSE)&amp;"."&amp;VLOOKUP($D95&amp;"@4",'中間シート（個人）'!$F$6:$O$100,8,FALSE))</f>
      </c>
      <c r="Z95" s="18">
        <f>IF(ISERROR(VLOOKUP($D95&amp;"@5",'中間シート（個人）'!$F$6:$O$100,4,FALSE)&amp;VLOOKUP($D95&amp;"@5",'中間シート（個人）'!$F$6:$O$100,5,FALSE)),"",VLOOKUP($D95&amp;"@5",'中間シート（個人）'!$F$6:$O$100,4,FALSE)&amp;VLOOKUP($D95&amp;"@5",'中間シート（個人）'!$F$6:$O$100,5,FALSE))</f>
      </c>
      <c r="AA95" s="18">
        <f>IF(ISERROR(VLOOKUP($D95&amp;"@5",'中間シート（個人）'!$F$6:$O$100,6,FALSE)&amp;VLOOKUP($D95&amp;"@5",'中間シート（個人）'!$F$6:$O$100,7,FALSE)&amp;"."&amp;VLOOKUP($D95&amp;"@5",'中間シート（個人）'!$F$6:$O$100,8,FALSE)),"",VLOOKUP($D95&amp;"@5",'中間シート（個人）'!$F$6:$O$100,6,FALSE)&amp;VLOOKUP($D95&amp;"@5",'中間シート（個人）'!$F$6:$O$100,7,FALSE)&amp;"."&amp;VLOOKUP($D95&amp;"@5",'中間シート（個人）'!$F$6:$O$100,8,FALSE))</f>
      </c>
      <c r="AB95" s="18">
        <f>IF(ISERROR(VLOOKUP($D95&amp;"@6",'中間シート（個人）'!$F$6:$O$100,4,FALSE)&amp;VLOOKUP($D95&amp;"@6",'中間シート（個人）'!$F$6:$O$100,5,FALSE)),"",VLOOKUP($D95&amp;"@6",'中間シート（個人）'!$F$6:$O$100,4,FALSE)&amp;VLOOKUP($D95&amp;"@6",'中間シート（個人）'!$F$6:$O$100,5,FALSE))</f>
      </c>
      <c r="AC95" s="18">
        <f>IF(ISERROR(VLOOKUP($D95&amp;"@6",'中間シート（個人）'!$F$6:$O$100,6,FALSE)&amp;VLOOKUP($D95&amp;"@6",'中間シート（個人）'!$F$6:$O$100,7,FALSE)&amp;"."&amp;VLOOKUP($D95&amp;"@6",'中間シート（個人）'!$F$6:$O$100,8,FALSE)),"",VLOOKUP($D95&amp;"@6",'中間シート（個人）'!$F$6:$O$100,6,FALSE)&amp;VLOOKUP($D95&amp;"@6",'中間シート（個人）'!$F$6:$O$100,7,FALSE)&amp;"."&amp;VLOOKUP($D95&amp;"@6",'中間シート（個人）'!$F$6:$O$100,8,FALSE))</f>
      </c>
      <c r="AD95" s="18">
        <f>IF(ISERROR(VLOOKUP($D95&amp;"@7",'中間シート（個人）'!$F$6:$O$100,4,FALSE)&amp;VLOOKUP($D95&amp;"@7",'中間シート（個人）'!$F$6:$O$100,5,FALSE)),"",VLOOKUP($D95&amp;"@7",'中間シート（個人）'!$F$6:$O$100,4,FALSE)&amp;VLOOKUP($D95&amp;"@7",'中間シート（個人）'!$F$6:$O$100,5,FALSE))</f>
      </c>
      <c r="AE95" s="18">
        <f>IF(ISERROR(VLOOKUP($D95&amp;"@7",'中間シート（個人）'!$F$6:$O$100,6,FALSE)&amp;VLOOKUP($D95&amp;"@7",'中間シート（個人）'!$F$6:$O$100,7,FALSE)&amp;"."&amp;VLOOKUP($D95&amp;"@7",'中間シート（個人）'!$F$6:$O$100,8,FALSE)),"",VLOOKUP($D95&amp;"@7",'中間シート（個人）'!$F$6:$O$100,6,FALSE)&amp;VLOOKUP($D95&amp;"@7",'中間シート（個人）'!$F$6:$O$100,7,FALSE)&amp;"."&amp;VLOOKUP($D95&amp;"@7",'中間シート（個人）'!$F$6:$O$100,8,FALSE))</f>
      </c>
      <c r="AF95" s="18">
        <f>IF(ISERROR(VLOOKUP($D95&amp;"@8",'中間シート（個人）'!$F$6:$O$100,4,FALSE)&amp;VLOOKUP($D95&amp;"@8",'中間シート（個人）'!$F$6:$O$100,5,FALSE)),"",VLOOKUP($D95&amp;"@8",'中間シート（個人）'!$F$6:$O$100,4,FALSE)&amp;VLOOKUP($D95&amp;"@8",'中間シート（個人）'!$F$6:$O$100,5,FALSE))</f>
      </c>
      <c r="AG95" s="18">
        <f>IF(ISERROR(VLOOKUP($D95&amp;"@8",'中間シート（個人）'!$F$6:$O$100,6,FALSE)&amp;VLOOKUP($D95&amp;"@8",'中間シート（個人）'!$F$6:$O$100,7,FALSE)&amp;"."&amp;VLOOKUP($D95&amp;"@8",'中間シート（個人）'!$F$6:$O$100,8,FALSE)),"",VLOOKUP($D95&amp;"@8",'中間シート（個人）'!$F$6:$O$100,6,FALSE)&amp;VLOOKUP($D95&amp;"@8",'中間シート（個人）'!$F$6:$O$100,7,FALSE)&amp;"."&amp;VLOOKUP($D95&amp;"@8",'中間シート（個人）'!$F$6:$O$100,8,FALSE))</f>
      </c>
      <c r="AH95" s="18">
        <f>IF(ISERROR(VLOOKUP($D95&amp;"@9",'中間シート（個人）'!$F$6:$O$100,4,FALSE)&amp;VLOOKUP($D95&amp;"@9",'中間シート（個人）'!$F$6:$O$100,5,FALSE)),"",VLOOKUP($D95&amp;"@9",'中間シート（個人）'!$F$6:$O$100,4,FALSE)&amp;VLOOKUP($D95&amp;"@9",'中間シート（個人）'!$F$6:$O$100,5,FALSE))</f>
      </c>
      <c r="AI95" s="18">
        <f>IF(ISERROR(VLOOKUP($D95&amp;"@9",'中間シート（個人）'!$F$6:$O$100,6,FALSE)&amp;VLOOKUP($D95&amp;"@9",'中間シート（個人）'!$F$6:$O$100,7,FALSE)&amp;"."&amp;VLOOKUP($D95&amp;"@9",'中間シート（個人）'!$F$6:$O$100,8,FALSE)),"",VLOOKUP($D95&amp;"@9",'中間シート（個人）'!$F$6:$O$100,6,FALSE)&amp;VLOOKUP($D95&amp;"@9",'中間シート（個人）'!$F$6:$O$100,7,FALSE)&amp;"."&amp;VLOOKUP($D95&amp;"@9",'中間シート（個人）'!$F$6:$O$100,8,FALSE))</f>
      </c>
      <c r="AJ95" s="18">
        <f>IF(ISERROR(VLOOKUP($D95&amp;"@10",'中間シート（個人）'!$F$6:$O$100,4,FALSE)&amp;VLOOKUP($D95&amp;"@10",'中間シート（個人）'!$F$6:$O$100,5,FALSE)),"",VLOOKUP($D95&amp;"@10",'中間シート（個人）'!$F$6:$O$100,4,FALSE)&amp;VLOOKUP($D95&amp;"@10",'中間シート（個人）'!$F$6:$O$100,5,FALSE))</f>
      </c>
      <c r="AK95" s="18">
        <f>IF(ISERROR(VLOOKUP($D95&amp;"@10",'中間シート（個人）'!$F$6:$O$100,6,FALSE)&amp;VLOOKUP($D95&amp;"@10",'中間シート（個人）'!$F$6:$O$100,7,FALSE)&amp;"."&amp;VLOOKUP($D95&amp;"@10",'中間シート（個人）'!$F$6:$O$100,8,FALSE)),"",VLOOKUP($D95&amp;"@10",'中間シート（個人）'!$F$6:$O$100,6,FALSE)&amp;VLOOKUP($D95&amp;"@10",'中間シート（個人）'!$F$6:$O$100,7,FALSE)&amp;"."&amp;VLOOKUP($D95&amp;"@10",'中間シート（個人）'!$F$6:$O$100,8,FALSE))</f>
      </c>
    </row>
    <row r="96" spans="3:37" ht="13.5">
      <c r="C96" s="18">
        <f>IF('中間シート（個人）'!D98="○","",VLOOKUP('個人種目'!F98,'コード一覧'!$A$2:$B$3,2,FALSE))</f>
      </c>
      <c r="D96" s="18">
        <f>IF('中間シート（個人）'!D98="○","",'中間シート（個人）'!C98)</f>
      </c>
      <c r="E96" s="18">
        <f>IF('中間シート（個人）'!D98="○","",ASC('個人種目'!D98&amp;" "&amp;'個人種目'!E98))</f>
      </c>
      <c r="F96" s="18">
        <f>IF('中間シート（個人）'!D98="○","",'個人種目'!G98&amp;IF(LEN('個人種目'!H98)=1,"0"&amp;'個人種目'!H98,'個人種目'!H98)&amp;IF(LEN('個人種目'!I98)=1,"0"&amp;'個人種目'!I98,'個人種目'!I98))</f>
      </c>
      <c r="G96" s="19">
        <f>IF('中間シート（個人）'!D98="○","",VLOOKUP('個人種目'!$J98,'コード一覧'!$C$3:$D$6,2,FALSE))</f>
      </c>
      <c r="H96" s="18">
        <f>IF('中間シート（個人）'!D98="○","",IF('個人種目'!$J98="一般",0,'個人種目'!$K98))</f>
      </c>
      <c r="I96" s="18">
        <f>IF('中間シート（個人）'!D98="○","",'中間シート（個人）'!H98)</f>
      </c>
      <c r="K96" s="18">
        <f>IF('中間シート（個人）'!D98="○","",'個人種目'!$L$1)</f>
      </c>
      <c r="L96" s="18">
        <f>IF('中間シート（個人）'!D98="○","",ASC('申込書_コナミ'!$S$9))</f>
      </c>
      <c r="M96" s="18">
        <f>IF('中間シート（個人）'!D98="○","",'申込書_コナミ'!$E$8)</f>
      </c>
      <c r="Q96" s="18">
        <f>IF('中間シート（個人）'!D98="○","",4)</f>
      </c>
      <c r="R96" s="18">
        <f>IF(ISERROR(VLOOKUP($D96&amp;"@1",'中間シート（個人）'!$F$6:$O$100,4,FALSE)&amp;VLOOKUP($D96&amp;"@1",'中間シート（個人）'!$F$6:$O$100,5,FALSE)),"",VLOOKUP($D96&amp;"@1",'中間シート（個人）'!$F$6:$O$100,4,FALSE)&amp;VLOOKUP($D96&amp;"@1",'中間シート（個人）'!$F$6:$O$100,5,FALSE))</f>
      </c>
      <c r="S96" s="18">
        <f>IF(ISERROR(VLOOKUP($D96&amp;"@1",'中間シート（個人）'!$F$6:$O$100,6,FALSE)&amp;VLOOKUP($D96&amp;"@1",'中間シート（個人）'!$F$6:$O$100,7,FALSE)&amp;"."&amp;VLOOKUP($D96&amp;"@1",'中間シート（個人）'!$F$6:$O$100,8,FALSE)),"",VLOOKUP($D96&amp;"@1",'中間シート（個人）'!$F$6:$O$100,6,FALSE)&amp;VLOOKUP($D96&amp;"@1",'中間シート（個人）'!$F$6:$O$100,7,FALSE)&amp;"."&amp;VLOOKUP($D96&amp;"@1",'中間シート（個人）'!$F$6:$O$100,8,FALSE))</f>
      </c>
      <c r="T96" s="18">
        <f>IF(ISERROR(VLOOKUP($D96&amp;"@2",'中間シート（個人）'!$F$6:$O$100,4,FALSE)&amp;VLOOKUP($D96&amp;"@2",'中間シート（個人）'!$F$6:$O$100,5,FALSE)),"",VLOOKUP($D96&amp;"@2",'中間シート（個人）'!$F$6:$O$100,4,FALSE)&amp;VLOOKUP($D96&amp;"@2",'中間シート（個人）'!$F$6:$O$100,5,FALSE))</f>
      </c>
      <c r="U96" s="18">
        <f>IF(ISERROR(VLOOKUP($D96&amp;"@2",'中間シート（個人）'!$F$6:$O$100,6,FALSE)&amp;VLOOKUP($D96&amp;"@2",'中間シート（個人）'!$F$6:$O$100,7,FALSE)&amp;"."&amp;VLOOKUP($D96&amp;"@2",'中間シート（個人）'!$F$6:$O$100,8,FALSE)),"",VLOOKUP($D96&amp;"@2",'中間シート（個人）'!$F$6:$O$100,6,FALSE)&amp;VLOOKUP($D96&amp;"@2",'中間シート（個人）'!$F$6:$O$100,7,FALSE)&amp;"."&amp;VLOOKUP($D96&amp;"@2",'中間シート（個人）'!$F$6:$O$100,8,FALSE))</f>
      </c>
      <c r="V96" s="18">
        <f>IF(ISERROR(VLOOKUP($D96&amp;"@3",'中間シート（個人）'!$F$6:$O$100,4,FALSE)&amp;VLOOKUP($D96&amp;"@3",'中間シート（個人）'!$F$6:$O$100,5,FALSE)),"",VLOOKUP($D96&amp;"@3",'中間シート（個人）'!$F$6:$O$100,4,FALSE)&amp;VLOOKUP($D96&amp;"@3",'中間シート（個人）'!$F$6:$O$100,5,FALSE))</f>
      </c>
      <c r="W96" s="18">
        <f>IF(ISERROR(VLOOKUP($D96&amp;"@3",'中間シート（個人）'!$F$6:$O$100,6,FALSE)&amp;VLOOKUP($D96&amp;"@3",'中間シート（個人）'!$F$6:$O$100,7,FALSE)&amp;"."&amp;VLOOKUP($D96&amp;"@3",'中間シート（個人）'!$F$6:$O$100,8,FALSE)),"",VLOOKUP($D96&amp;"@3",'中間シート（個人）'!$F$6:$O$100,6,FALSE)&amp;VLOOKUP($D96&amp;"@3",'中間シート（個人）'!$F$6:$O$100,7,FALSE)&amp;"."&amp;VLOOKUP($D96&amp;"@3",'中間シート（個人）'!$F$6:$O$100,8,FALSE))</f>
      </c>
      <c r="X96" s="18">
        <f>IF(ISERROR(VLOOKUP($D96&amp;"@4",'中間シート（個人）'!$F$6:$O$100,4,FALSE)&amp;VLOOKUP($D96&amp;"@4",'中間シート（個人）'!$F$6:$O$100,5,FALSE)),"",VLOOKUP($D96&amp;"@4",'中間シート（個人）'!$F$6:$O$100,4,FALSE)&amp;VLOOKUP($D96&amp;"@4",'中間シート（個人）'!$F$6:$O$100,5,FALSE))</f>
      </c>
      <c r="Y96" s="18">
        <f>IF(ISERROR(VLOOKUP($D96&amp;"@4",'中間シート（個人）'!$F$6:$O$100,6,FALSE)&amp;VLOOKUP($D96&amp;"@4",'中間シート（個人）'!$F$6:$O$100,7,FALSE)&amp;"."&amp;VLOOKUP($D96&amp;"@4",'中間シート（個人）'!$F$6:$O$100,8,FALSE)),"",VLOOKUP($D96&amp;"@4",'中間シート（個人）'!$F$6:$O$100,6,FALSE)&amp;VLOOKUP($D96&amp;"@4",'中間シート（個人）'!$F$6:$O$100,7,FALSE)&amp;"."&amp;VLOOKUP($D96&amp;"@4",'中間シート（個人）'!$F$6:$O$100,8,FALSE))</f>
      </c>
      <c r="Z96" s="18">
        <f>IF(ISERROR(VLOOKUP($D96&amp;"@5",'中間シート（個人）'!$F$6:$O$100,4,FALSE)&amp;VLOOKUP($D96&amp;"@5",'中間シート（個人）'!$F$6:$O$100,5,FALSE)),"",VLOOKUP($D96&amp;"@5",'中間シート（個人）'!$F$6:$O$100,4,FALSE)&amp;VLOOKUP($D96&amp;"@5",'中間シート（個人）'!$F$6:$O$100,5,FALSE))</f>
      </c>
      <c r="AA96" s="18">
        <f>IF(ISERROR(VLOOKUP($D96&amp;"@5",'中間シート（個人）'!$F$6:$O$100,6,FALSE)&amp;VLOOKUP($D96&amp;"@5",'中間シート（個人）'!$F$6:$O$100,7,FALSE)&amp;"."&amp;VLOOKUP($D96&amp;"@5",'中間シート（個人）'!$F$6:$O$100,8,FALSE)),"",VLOOKUP($D96&amp;"@5",'中間シート（個人）'!$F$6:$O$100,6,FALSE)&amp;VLOOKUP($D96&amp;"@5",'中間シート（個人）'!$F$6:$O$100,7,FALSE)&amp;"."&amp;VLOOKUP($D96&amp;"@5",'中間シート（個人）'!$F$6:$O$100,8,FALSE))</f>
      </c>
      <c r="AB96" s="18">
        <f>IF(ISERROR(VLOOKUP($D96&amp;"@6",'中間シート（個人）'!$F$6:$O$100,4,FALSE)&amp;VLOOKUP($D96&amp;"@6",'中間シート（個人）'!$F$6:$O$100,5,FALSE)),"",VLOOKUP($D96&amp;"@6",'中間シート（個人）'!$F$6:$O$100,4,FALSE)&amp;VLOOKUP($D96&amp;"@6",'中間シート（個人）'!$F$6:$O$100,5,FALSE))</f>
      </c>
      <c r="AC96" s="18">
        <f>IF(ISERROR(VLOOKUP($D96&amp;"@6",'中間シート（個人）'!$F$6:$O$100,6,FALSE)&amp;VLOOKUP($D96&amp;"@6",'中間シート（個人）'!$F$6:$O$100,7,FALSE)&amp;"."&amp;VLOOKUP($D96&amp;"@6",'中間シート（個人）'!$F$6:$O$100,8,FALSE)),"",VLOOKUP($D96&amp;"@6",'中間シート（個人）'!$F$6:$O$100,6,FALSE)&amp;VLOOKUP($D96&amp;"@6",'中間シート（個人）'!$F$6:$O$100,7,FALSE)&amp;"."&amp;VLOOKUP($D96&amp;"@6",'中間シート（個人）'!$F$6:$O$100,8,FALSE))</f>
      </c>
      <c r="AD96" s="18">
        <f>IF(ISERROR(VLOOKUP($D96&amp;"@7",'中間シート（個人）'!$F$6:$O$100,4,FALSE)&amp;VLOOKUP($D96&amp;"@7",'中間シート（個人）'!$F$6:$O$100,5,FALSE)),"",VLOOKUP($D96&amp;"@7",'中間シート（個人）'!$F$6:$O$100,4,FALSE)&amp;VLOOKUP($D96&amp;"@7",'中間シート（個人）'!$F$6:$O$100,5,FALSE))</f>
      </c>
      <c r="AE96" s="18">
        <f>IF(ISERROR(VLOOKUP($D96&amp;"@7",'中間シート（個人）'!$F$6:$O$100,6,FALSE)&amp;VLOOKUP($D96&amp;"@7",'中間シート（個人）'!$F$6:$O$100,7,FALSE)&amp;"."&amp;VLOOKUP($D96&amp;"@7",'中間シート（個人）'!$F$6:$O$100,8,FALSE)),"",VLOOKUP($D96&amp;"@7",'中間シート（個人）'!$F$6:$O$100,6,FALSE)&amp;VLOOKUP($D96&amp;"@7",'中間シート（個人）'!$F$6:$O$100,7,FALSE)&amp;"."&amp;VLOOKUP($D96&amp;"@7",'中間シート（個人）'!$F$6:$O$100,8,FALSE))</f>
      </c>
      <c r="AF96" s="18">
        <f>IF(ISERROR(VLOOKUP($D96&amp;"@8",'中間シート（個人）'!$F$6:$O$100,4,FALSE)&amp;VLOOKUP($D96&amp;"@8",'中間シート（個人）'!$F$6:$O$100,5,FALSE)),"",VLOOKUP($D96&amp;"@8",'中間シート（個人）'!$F$6:$O$100,4,FALSE)&amp;VLOOKUP($D96&amp;"@8",'中間シート（個人）'!$F$6:$O$100,5,FALSE))</f>
      </c>
      <c r="AG96" s="18">
        <f>IF(ISERROR(VLOOKUP($D96&amp;"@8",'中間シート（個人）'!$F$6:$O$100,6,FALSE)&amp;VLOOKUP($D96&amp;"@8",'中間シート（個人）'!$F$6:$O$100,7,FALSE)&amp;"."&amp;VLOOKUP($D96&amp;"@8",'中間シート（個人）'!$F$6:$O$100,8,FALSE)),"",VLOOKUP($D96&amp;"@8",'中間シート（個人）'!$F$6:$O$100,6,FALSE)&amp;VLOOKUP($D96&amp;"@8",'中間シート（個人）'!$F$6:$O$100,7,FALSE)&amp;"."&amp;VLOOKUP($D96&amp;"@8",'中間シート（個人）'!$F$6:$O$100,8,FALSE))</f>
      </c>
      <c r="AH96" s="18">
        <f>IF(ISERROR(VLOOKUP($D96&amp;"@9",'中間シート（個人）'!$F$6:$O$100,4,FALSE)&amp;VLOOKUP($D96&amp;"@9",'中間シート（個人）'!$F$6:$O$100,5,FALSE)),"",VLOOKUP($D96&amp;"@9",'中間シート（個人）'!$F$6:$O$100,4,FALSE)&amp;VLOOKUP($D96&amp;"@9",'中間シート（個人）'!$F$6:$O$100,5,FALSE))</f>
      </c>
      <c r="AI96" s="18">
        <f>IF(ISERROR(VLOOKUP($D96&amp;"@9",'中間シート（個人）'!$F$6:$O$100,6,FALSE)&amp;VLOOKUP($D96&amp;"@9",'中間シート（個人）'!$F$6:$O$100,7,FALSE)&amp;"."&amp;VLOOKUP($D96&amp;"@9",'中間シート（個人）'!$F$6:$O$100,8,FALSE)),"",VLOOKUP($D96&amp;"@9",'中間シート（個人）'!$F$6:$O$100,6,FALSE)&amp;VLOOKUP($D96&amp;"@9",'中間シート（個人）'!$F$6:$O$100,7,FALSE)&amp;"."&amp;VLOOKUP($D96&amp;"@9",'中間シート（個人）'!$F$6:$O$100,8,FALSE))</f>
      </c>
      <c r="AJ96" s="18">
        <f>IF(ISERROR(VLOOKUP($D96&amp;"@10",'中間シート（個人）'!$F$6:$O$100,4,FALSE)&amp;VLOOKUP($D96&amp;"@10",'中間シート（個人）'!$F$6:$O$100,5,FALSE)),"",VLOOKUP($D96&amp;"@10",'中間シート（個人）'!$F$6:$O$100,4,FALSE)&amp;VLOOKUP($D96&amp;"@10",'中間シート（個人）'!$F$6:$O$100,5,FALSE))</f>
      </c>
      <c r="AK96" s="18">
        <f>IF(ISERROR(VLOOKUP($D96&amp;"@10",'中間シート（個人）'!$F$6:$O$100,6,FALSE)&amp;VLOOKUP($D96&amp;"@10",'中間シート（個人）'!$F$6:$O$100,7,FALSE)&amp;"."&amp;VLOOKUP($D96&amp;"@10",'中間シート（個人）'!$F$6:$O$100,8,FALSE)),"",VLOOKUP($D96&amp;"@10",'中間シート（個人）'!$F$6:$O$100,6,FALSE)&amp;VLOOKUP($D96&amp;"@10",'中間シート（個人）'!$F$6:$O$100,7,FALSE)&amp;"."&amp;VLOOKUP($D96&amp;"@10",'中間シート（個人）'!$F$6:$O$100,8,FALSE))</f>
      </c>
    </row>
    <row r="97" spans="3:37" ht="13.5">
      <c r="C97" s="18">
        <f>IF('中間シート（個人）'!D99="○","",VLOOKUP('個人種目'!F99,'コード一覧'!$A$2:$B$3,2,FALSE))</f>
      </c>
      <c r="D97" s="18">
        <f>IF('中間シート（個人）'!D99="○","",'中間シート（個人）'!C99)</f>
      </c>
      <c r="E97" s="18">
        <f>IF('中間シート（個人）'!D99="○","",ASC('個人種目'!D99&amp;" "&amp;'個人種目'!E99))</f>
      </c>
      <c r="F97" s="18">
        <f>IF('中間シート（個人）'!D99="○","",'個人種目'!G99&amp;IF(LEN('個人種目'!H99)=1,"0"&amp;'個人種目'!H99,'個人種目'!H99)&amp;IF(LEN('個人種目'!I99)=1,"0"&amp;'個人種目'!I99,'個人種目'!I99))</f>
      </c>
      <c r="G97" s="19">
        <f>IF('中間シート（個人）'!D99="○","",VLOOKUP('個人種目'!$J99,'コード一覧'!$C$3:$D$6,2,FALSE))</f>
      </c>
      <c r="H97" s="18">
        <f>IF('中間シート（個人）'!D99="○","",IF('個人種目'!$J99="一般",0,'個人種目'!$K99))</f>
      </c>
      <c r="I97" s="18">
        <f>IF('中間シート（個人）'!D99="○","",'中間シート（個人）'!H99)</f>
      </c>
      <c r="K97" s="18">
        <f>IF('中間シート（個人）'!D99="○","",'個人種目'!$L$1)</f>
      </c>
      <c r="L97" s="18">
        <f>IF('中間シート（個人）'!D99="○","",ASC('申込書_コナミ'!$S$9))</f>
      </c>
      <c r="M97" s="18">
        <f>IF('中間シート（個人）'!D99="○","",'申込書_コナミ'!$E$8)</f>
      </c>
      <c r="Q97" s="18">
        <f>IF('中間シート（個人）'!D99="○","",4)</f>
      </c>
      <c r="R97" s="18">
        <f>IF(ISERROR(VLOOKUP($D97&amp;"@1",'中間シート（個人）'!$F$6:$O$100,4,FALSE)&amp;VLOOKUP($D97&amp;"@1",'中間シート（個人）'!$F$6:$O$100,5,FALSE)),"",VLOOKUP($D97&amp;"@1",'中間シート（個人）'!$F$6:$O$100,4,FALSE)&amp;VLOOKUP($D97&amp;"@1",'中間シート（個人）'!$F$6:$O$100,5,FALSE))</f>
      </c>
      <c r="S97" s="18">
        <f>IF(ISERROR(VLOOKUP($D97&amp;"@1",'中間シート（個人）'!$F$6:$O$100,6,FALSE)&amp;VLOOKUP($D97&amp;"@1",'中間シート（個人）'!$F$6:$O$100,7,FALSE)&amp;"."&amp;VLOOKUP($D97&amp;"@1",'中間シート（個人）'!$F$6:$O$100,8,FALSE)),"",VLOOKUP($D97&amp;"@1",'中間シート（個人）'!$F$6:$O$100,6,FALSE)&amp;VLOOKUP($D97&amp;"@1",'中間シート（個人）'!$F$6:$O$100,7,FALSE)&amp;"."&amp;VLOOKUP($D97&amp;"@1",'中間シート（個人）'!$F$6:$O$100,8,FALSE))</f>
      </c>
      <c r="T97" s="18">
        <f>IF(ISERROR(VLOOKUP($D97&amp;"@2",'中間シート（個人）'!$F$6:$O$100,4,FALSE)&amp;VLOOKUP($D97&amp;"@2",'中間シート（個人）'!$F$6:$O$100,5,FALSE)),"",VLOOKUP($D97&amp;"@2",'中間シート（個人）'!$F$6:$O$100,4,FALSE)&amp;VLOOKUP($D97&amp;"@2",'中間シート（個人）'!$F$6:$O$100,5,FALSE))</f>
      </c>
      <c r="U97" s="18">
        <f>IF(ISERROR(VLOOKUP($D97&amp;"@2",'中間シート（個人）'!$F$6:$O$100,6,FALSE)&amp;VLOOKUP($D97&amp;"@2",'中間シート（個人）'!$F$6:$O$100,7,FALSE)&amp;"."&amp;VLOOKUP($D97&amp;"@2",'中間シート（個人）'!$F$6:$O$100,8,FALSE)),"",VLOOKUP($D97&amp;"@2",'中間シート（個人）'!$F$6:$O$100,6,FALSE)&amp;VLOOKUP($D97&amp;"@2",'中間シート（個人）'!$F$6:$O$100,7,FALSE)&amp;"."&amp;VLOOKUP($D97&amp;"@2",'中間シート（個人）'!$F$6:$O$100,8,FALSE))</f>
      </c>
      <c r="V97" s="18">
        <f>IF(ISERROR(VLOOKUP($D97&amp;"@3",'中間シート（個人）'!$F$6:$O$100,4,FALSE)&amp;VLOOKUP($D97&amp;"@3",'中間シート（個人）'!$F$6:$O$100,5,FALSE)),"",VLOOKUP($D97&amp;"@3",'中間シート（個人）'!$F$6:$O$100,4,FALSE)&amp;VLOOKUP($D97&amp;"@3",'中間シート（個人）'!$F$6:$O$100,5,FALSE))</f>
      </c>
      <c r="W97" s="18">
        <f>IF(ISERROR(VLOOKUP($D97&amp;"@3",'中間シート（個人）'!$F$6:$O$100,6,FALSE)&amp;VLOOKUP($D97&amp;"@3",'中間シート（個人）'!$F$6:$O$100,7,FALSE)&amp;"."&amp;VLOOKUP($D97&amp;"@3",'中間シート（個人）'!$F$6:$O$100,8,FALSE)),"",VLOOKUP($D97&amp;"@3",'中間シート（個人）'!$F$6:$O$100,6,FALSE)&amp;VLOOKUP($D97&amp;"@3",'中間シート（個人）'!$F$6:$O$100,7,FALSE)&amp;"."&amp;VLOOKUP($D97&amp;"@3",'中間シート（個人）'!$F$6:$O$100,8,FALSE))</f>
      </c>
      <c r="X97" s="18">
        <f>IF(ISERROR(VLOOKUP($D97&amp;"@4",'中間シート（個人）'!$F$6:$O$100,4,FALSE)&amp;VLOOKUP($D97&amp;"@4",'中間シート（個人）'!$F$6:$O$100,5,FALSE)),"",VLOOKUP($D97&amp;"@4",'中間シート（個人）'!$F$6:$O$100,4,FALSE)&amp;VLOOKUP($D97&amp;"@4",'中間シート（個人）'!$F$6:$O$100,5,FALSE))</f>
      </c>
      <c r="Y97" s="18">
        <f>IF(ISERROR(VLOOKUP($D97&amp;"@4",'中間シート（個人）'!$F$6:$O$100,6,FALSE)&amp;VLOOKUP($D97&amp;"@4",'中間シート（個人）'!$F$6:$O$100,7,FALSE)&amp;"."&amp;VLOOKUP($D97&amp;"@4",'中間シート（個人）'!$F$6:$O$100,8,FALSE)),"",VLOOKUP($D97&amp;"@4",'中間シート（個人）'!$F$6:$O$100,6,FALSE)&amp;VLOOKUP($D97&amp;"@4",'中間シート（個人）'!$F$6:$O$100,7,FALSE)&amp;"."&amp;VLOOKUP($D97&amp;"@4",'中間シート（個人）'!$F$6:$O$100,8,FALSE))</f>
      </c>
      <c r="Z97" s="18">
        <f>IF(ISERROR(VLOOKUP($D97&amp;"@5",'中間シート（個人）'!$F$6:$O$100,4,FALSE)&amp;VLOOKUP($D97&amp;"@5",'中間シート（個人）'!$F$6:$O$100,5,FALSE)),"",VLOOKUP($D97&amp;"@5",'中間シート（個人）'!$F$6:$O$100,4,FALSE)&amp;VLOOKUP($D97&amp;"@5",'中間シート（個人）'!$F$6:$O$100,5,FALSE))</f>
      </c>
      <c r="AA97" s="18">
        <f>IF(ISERROR(VLOOKUP($D97&amp;"@5",'中間シート（個人）'!$F$6:$O$100,6,FALSE)&amp;VLOOKUP($D97&amp;"@5",'中間シート（個人）'!$F$6:$O$100,7,FALSE)&amp;"."&amp;VLOOKUP($D97&amp;"@5",'中間シート（個人）'!$F$6:$O$100,8,FALSE)),"",VLOOKUP($D97&amp;"@5",'中間シート（個人）'!$F$6:$O$100,6,FALSE)&amp;VLOOKUP($D97&amp;"@5",'中間シート（個人）'!$F$6:$O$100,7,FALSE)&amp;"."&amp;VLOOKUP($D97&amp;"@5",'中間シート（個人）'!$F$6:$O$100,8,FALSE))</f>
      </c>
      <c r="AB97" s="18">
        <f>IF(ISERROR(VLOOKUP($D97&amp;"@6",'中間シート（個人）'!$F$6:$O$100,4,FALSE)&amp;VLOOKUP($D97&amp;"@6",'中間シート（個人）'!$F$6:$O$100,5,FALSE)),"",VLOOKUP($D97&amp;"@6",'中間シート（個人）'!$F$6:$O$100,4,FALSE)&amp;VLOOKUP($D97&amp;"@6",'中間シート（個人）'!$F$6:$O$100,5,FALSE))</f>
      </c>
      <c r="AC97" s="18">
        <f>IF(ISERROR(VLOOKUP($D97&amp;"@6",'中間シート（個人）'!$F$6:$O$100,6,FALSE)&amp;VLOOKUP($D97&amp;"@6",'中間シート（個人）'!$F$6:$O$100,7,FALSE)&amp;"."&amp;VLOOKUP($D97&amp;"@6",'中間シート（個人）'!$F$6:$O$100,8,FALSE)),"",VLOOKUP($D97&amp;"@6",'中間シート（個人）'!$F$6:$O$100,6,FALSE)&amp;VLOOKUP($D97&amp;"@6",'中間シート（個人）'!$F$6:$O$100,7,FALSE)&amp;"."&amp;VLOOKUP($D97&amp;"@6",'中間シート（個人）'!$F$6:$O$100,8,FALSE))</f>
      </c>
      <c r="AD97" s="18">
        <f>IF(ISERROR(VLOOKUP($D97&amp;"@7",'中間シート（個人）'!$F$6:$O$100,4,FALSE)&amp;VLOOKUP($D97&amp;"@7",'中間シート（個人）'!$F$6:$O$100,5,FALSE)),"",VLOOKUP($D97&amp;"@7",'中間シート（個人）'!$F$6:$O$100,4,FALSE)&amp;VLOOKUP($D97&amp;"@7",'中間シート（個人）'!$F$6:$O$100,5,FALSE))</f>
      </c>
      <c r="AE97" s="18">
        <f>IF(ISERROR(VLOOKUP($D97&amp;"@7",'中間シート（個人）'!$F$6:$O$100,6,FALSE)&amp;VLOOKUP($D97&amp;"@7",'中間シート（個人）'!$F$6:$O$100,7,FALSE)&amp;"."&amp;VLOOKUP($D97&amp;"@7",'中間シート（個人）'!$F$6:$O$100,8,FALSE)),"",VLOOKUP($D97&amp;"@7",'中間シート（個人）'!$F$6:$O$100,6,FALSE)&amp;VLOOKUP($D97&amp;"@7",'中間シート（個人）'!$F$6:$O$100,7,FALSE)&amp;"."&amp;VLOOKUP($D97&amp;"@7",'中間シート（個人）'!$F$6:$O$100,8,FALSE))</f>
      </c>
      <c r="AF97" s="18">
        <f>IF(ISERROR(VLOOKUP($D97&amp;"@8",'中間シート（個人）'!$F$6:$O$100,4,FALSE)&amp;VLOOKUP($D97&amp;"@8",'中間シート（個人）'!$F$6:$O$100,5,FALSE)),"",VLOOKUP($D97&amp;"@8",'中間シート（個人）'!$F$6:$O$100,4,FALSE)&amp;VLOOKUP($D97&amp;"@8",'中間シート（個人）'!$F$6:$O$100,5,FALSE))</f>
      </c>
      <c r="AG97" s="18">
        <f>IF(ISERROR(VLOOKUP($D97&amp;"@8",'中間シート（個人）'!$F$6:$O$100,6,FALSE)&amp;VLOOKUP($D97&amp;"@8",'中間シート（個人）'!$F$6:$O$100,7,FALSE)&amp;"."&amp;VLOOKUP($D97&amp;"@8",'中間シート（個人）'!$F$6:$O$100,8,FALSE)),"",VLOOKUP($D97&amp;"@8",'中間シート（個人）'!$F$6:$O$100,6,FALSE)&amp;VLOOKUP($D97&amp;"@8",'中間シート（個人）'!$F$6:$O$100,7,FALSE)&amp;"."&amp;VLOOKUP($D97&amp;"@8",'中間シート（個人）'!$F$6:$O$100,8,FALSE))</f>
      </c>
      <c r="AH97" s="18">
        <f>IF(ISERROR(VLOOKUP($D97&amp;"@9",'中間シート（個人）'!$F$6:$O$100,4,FALSE)&amp;VLOOKUP($D97&amp;"@9",'中間シート（個人）'!$F$6:$O$100,5,FALSE)),"",VLOOKUP($D97&amp;"@9",'中間シート（個人）'!$F$6:$O$100,4,FALSE)&amp;VLOOKUP($D97&amp;"@9",'中間シート（個人）'!$F$6:$O$100,5,FALSE))</f>
      </c>
      <c r="AI97" s="18">
        <f>IF(ISERROR(VLOOKUP($D97&amp;"@9",'中間シート（個人）'!$F$6:$O$100,6,FALSE)&amp;VLOOKUP($D97&amp;"@9",'中間シート（個人）'!$F$6:$O$100,7,FALSE)&amp;"."&amp;VLOOKUP($D97&amp;"@9",'中間シート（個人）'!$F$6:$O$100,8,FALSE)),"",VLOOKUP($D97&amp;"@9",'中間シート（個人）'!$F$6:$O$100,6,FALSE)&amp;VLOOKUP($D97&amp;"@9",'中間シート（個人）'!$F$6:$O$100,7,FALSE)&amp;"."&amp;VLOOKUP($D97&amp;"@9",'中間シート（個人）'!$F$6:$O$100,8,FALSE))</f>
      </c>
      <c r="AJ97" s="18">
        <f>IF(ISERROR(VLOOKUP($D97&amp;"@10",'中間シート（個人）'!$F$6:$O$100,4,FALSE)&amp;VLOOKUP($D97&amp;"@10",'中間シート（個人）'!$F$6:$O$100,5,FALSE)),"",VLOOKUP($D97&amp;"@10",'中間シート（個人）'!$F$6:$O$100,4,FALSE)&amp;VLOOKUP($D97&amp;"@10",'中間シート（個人）'!$F$6:$O$100,5,FALSE))</f>
      </c>
      <c r="AK97" s="18">
        <f>IF(ISERROR(VLOOKUP($D97&amp;"@10",'中間シート（個人）'!$F$6:$O$100,6,FALSE)&amp;VLOOKUP($D97&amp;"@10",'中間シート（個人）'!$F$6:$O$100,7,FALSE)&amp;"."&amp;VLOOKUP($D97&amp;"@10",'中間シート（個人）'!$F$6:$O$100,8,FALSE)),"",VLOOKUP($D97&amp;"@10",'中間シート（個人）'!$F$6:$O$100,6,FALSE)&amp;VLOOKUP($D97&amp;"@10",'中間シート（個人）'!$F$6:$O$100,7,FALSE)&amp;"."&amp;VLOOKUP($D97&amp;"@10",'中間シート（個人）'!$F$6:$O$100,8,FALSE))</f>
      </c>
    </row>
    <row r="98" spans="3:37" ht="13.5">
      <c r="C98" s="18">
        <f>IF('中間シート（個人）'!D100="○","",VLOOKUP('個人種目'!F100,'コード一覧'!$A$2:$B$3,2,FALSE))</f>
      </c>
      <c r="D98" s="18">
        <f>IF('中間シート（個人）'!D100="○","",'中間シート（個人）'!C100)</f>
      </c>
      <c r="E98" s="18">
        <f>IF('中間シート（個人）'!D100="○","",ASC('個人種目'!D100&amp;" "&amp;'個人種目'!E100))</f>
      </c>
      <c r="F98" s="18">
        <f>IF('中間シート（個人）'!D100="○","",'個人種目'!G100&amp;IF(LEN('個人種目'!H100)=1,"0"&amp;'個人種目'!H100,'個人種目'!H100)&amp;IF(LEN('個人種目'!I100)=1,"0"&amp;'個人種目'!I100,'個人種目'!I100))</f>
      </c>
      <c r="G98" s="19">
        <f>IF('中間シート（個人）'!D100="○","",VLOOKUP('個人種目'!$J100,'コード一覧'!$C$3:$D$6,2,FALSE))</f>
      </c>
      <c r="H98" s="18">
        <f>IF('中間シート（個人）'!D100="○","",IF('個人種目'!$J100="一般",0,'個人種目'!$K100))</f>
      </c>
      <c r="I98" s="18">
        <f>IF('中間シート（個人）'!D100="○","",'中間シート（個人）'!H100)</f>
      </c>
      <c r="K98" s="18">
        <f>IF('中間シート（個人）'!D100="○","",'個人種目'!$L$1)</f>
      </c>
      <c r="L98" s="18">
        <f>IF('中間シート（個人）'!D100="○","",ASC('申込書_コナミ'!$S$9))</f>
      </c>
      <c r="M98" s="18">
        <f>IF('中間シート（個人）'!D100="○","",'申込書_コナミ'!$E$8)</f>
      </c>
      <c r="Q98" s="18">
        <f>IF('中間シート（個人）'!D100="○","",4)</f>
      </c>
      <c r="R98" s="18">
        <f>IF(ISERROR(VLOOKUP($D98&amp;"@1",'中間シート（個人）'!$F$6:$O$100,4,FALSE)&amp;VLOOKUP($D98&amp;"@1",'中間シート（個人）'!$F$6:$O$100,5,FALSE)),"",VLOOKUP($D98&amp;"@1",'中間シート（個人）'!$F$6:$O$100,4,FALSE)&amp;VLOOKUP($D98&amp;"@1",'中間シート（個人）'!$F$6:$O$100,5,FALSE))</f>
      </c>
      <c r="S98" s="18">
        <f>IF(ISERROR(VLOOKUP($D98&amp;"@1",'中間シート（個人）'!$F$6:$O$100,6,FALSE)&amp;VLOOKUP($D98&amp;"@1",'中間シート（個人）'!$F$6:$O$100,7,FALSE)&amp;"."&amp;VLOOKUP($D98&amp;"@1",'中間シート（個人）'!$F$6:$O$100,8,FALSE)),"",VLOOKUP($D98&amp;"@1",'中間シート（個人）'!$F$6:$O$100,6,FALSE)&amp;VLOOKUP($D98&amp;"@1",'中間シート（個人）'!$F$6:$O$100,7,FALSE)&amp;"."&amp;VLOOKUP($D98&amp;"@1",'中間シート（個人）'!$F$6:$O$100,8,FALSE))</f>
      </c>
      <c r="T98" s="18">
        <f>IF(ISERROR(VLOOKUP($D98&amp;"@2",'中間シート（個人）'!$F$6:$O$100,4,FALSE)&amp;VLOOKUP($D98&amp;"@2",'中間シート（個人）'!$F$6:$O$100,5,FALSE)),"",VLOOKUP($D98&amp;"@2",'中間シート（個人）'!$F$6:$O$100,4,FALSE)&amp;VLOOKUP($D98&amp;"@2",'中間シート（個人）'!$F$6:$O$100,5,FALSE))</f>
      </c>
      <c r="U98" s="18">
        <f>IF(ISERROR(VLOOKUP($D98&amp;"@2",'中間シート（個人）'!$F$6:$O$100,6,FALSE)&amp;VLOOKUP($D98&amp;"@2",'中間シート（個人）'!$F$6:$O$100,7,FALSE)&amp;"."&amp;VLOOKUP($D98&amp;"@2",'中間シート（個人）'!$F$6:$O$100,8,FALSE)),"",VLOOKUP($D98&amp;"@2",'中間シート（個人）'!$F$6:$O$100,6,FALSE)&amp;VLOOKUP($D98&amp;"@2",'中間シート（個人）'!$F$6:$O$100,7,FALSE)&amp;"."&amp;VLOOKUP($D98&amp;"@2",'中間シート（個人）'!$F$6:$O$100,8,FALSE))</f>
      </c>
      <c r="V98" s="18">
        <f>IF(ISERROR(VLOOKUP($D98&amp;"@3",'中間シート（個人）'!$F$6:$O$100,4,FALSE)&amp;VLOOKUP($D98&amp;"@3",'中間シート（個人）'!$F$6:$O$100,5,FALSE)),"",VLOOKUP($D98&amp;"@3",'中間シート（個人）'!$F$6:$O$100,4,FALSE)&amp;VLOOKUP($D98&amp;"@3",'中間シート（個人）'!$F$6:$O$100,5,FALSE))</f>
      </c>
      <c r="W98" s="18">
        <f>IF(ISERROR(VLOOKUP($D98&amp;"@3",'中間シート（個人）'!$F$6:$O$100,6,FALSE)&amp;VLOOKUP($D98&amp;"@3",'中間シート（個人）'!$F$6:$O$100,7,FALSE)&amp;"."&amp;VLOOKUP($D98&amp;"@3",'中間シート（個人）'!$F$6:$O$100,8,FALSE)),"",VLOOKUP($D98&amp;"@3",'中間シート（個人）'!$F$6:$O$100,6,FALSE)&amp;VLOOKUP($D98&amp;"@3",'中間シート（個人）'!$F$6:$O$100,7,FALSE)&amp;"."&amp;VLOOKUP($D98&amp;"@3",'中間シート（個人）'!$F$6:$O$100,8,FALSE))</f>
      </c>
      <c r="X98" s="18">
        <f>IF(ISERROR(VLOOKUP($D98&amp;"@4",'中間シート（個人）'!$F$6:$O$100,4,FALSE)&amp;VLOOKUP($D98&amp;"@4",'中間シート（個人）'!$F$6:$O$100,5,FALSE)),"",VLOOKUP($D98&amp;"@4",'中間シート（個人）'!$F$6:$O$100,4,FALSE)&amp;VLOOKUP($D98&amp;"@4",'中間シート（個人）'!$F$6:$O$100,5,FALSE))</f>
      </c>
      <c r="Y98" s="18">
        <f>IF(ISERROR(VLOOKUP($D98&amp;"@4",'中間シート（個人）'!$F$6:$O$100,6,FALSE)&amp;VLOOKUP($D98&amp;"@4",'中間シート（個人）'!$F$6:$O$100,7,FALSE)&amp;"."&amp;VLOOKUP($D98&amp;"@4",'中間シート（個人）'!$F$6:$O$100,8,FALSE)),"",VLOOKUP($D98&amp;"@4",'中間シート（個人）'!$F$6:$O$100,6,FALSE)&amp;VLOOKUP($D98&amp;"@4",'中間シート（個人）'!$F$6:$O$100,7,FALSE)&amp;"."&amp;VLOOKUP($D98&amp;"@4",'中間シート（個人）'!$F$6:$O$100,8,FALSE))</f>
      </c>
      <c r="Z98" s="18">
        <f>IF(ISERROR(VLOOKUP($D98&amp;"@5",'中間シート（個人）'!$F$6:$O$100,4,FALSE)&amp;VLOOKUP($D98&amp;"@5",'中間シート（個人）'!$F$6:$O$100,5,FALSE)),"",VLOOKUP($D98&amp;"@5",'中間シート（個人）'!$F$6:$O$100,4,FALSE)&amp;VLOOKUP($D98&amp;"@5",'中間シート（個人）'!$F$6:$O$100,5,FALSE))</f>
      </c>
      <c r="AA98" s="18">
        <f>IF(ISERROR(VLOOKUP($D98&amp;"@5",'中間シート（個人）'!$F$6:$O$100,6,FALSE)&amp;VLOOKUP($D98&amp;"@5",'中間シート（個人）'!$F$6:$O$100,7,FALSE)&amp;"."&amp;VLOOKUP($D98&amp;"@5",'中間シート（個人）'!$F$6:$O$100,8,FALSE)),"",VLOOKUP($D98&amp;"@5",'中間シート（個人）'!$F$6:$O$100,6,FALSE)&amp;VLOOKUP($D98&amp;"@5",'中間シート（個人）'!$F$6:$O$100,7,FALSE)&amp;"."&amp;VLOOKUP($D98&amp;"@5",'中間シート（個人）'!$F$6:$O$100,8,FALSE))</f>
      </c>
      <c r="AB98" s="18">
        <f>IF(ISERROR(VLOOKUP($D98&amp;"@6",'中間シート（個人）'!$F$6:$O$100,4,FALSE)&amp;VLOOKUP($D98&amp;"@6",'中間シート（個人）'!$F$6:$O$100,5,FALSE)),"",VLOOKUP($D98&amp;"@6",'中間シート（個人）'!$F$6:$O$100,4,FALSE)&amp;VLOOKUP($D98&amp;"@6",'中間シート（個人）'!$F$6:$O$100,5,FALSE))</f>
      </c>
      <c r="AC98" s="18">
        <f>IF(ISERROR(VLOOKUP($D98&amp;"@6",'中間シート（個人）'!$F$6:$O$100,6,FALSE)&amp;VLOOKUP($D98&amp;"@6",'中間シート（個人）'!$F$6:$O$100,7,FALSE)&amp;"."&amp;VLOOKUP($D98&amp;"@6",'中間シート（個人）'!$F$6:$O$100,8,FALSE)),"",VLOOKUP($D98&amp;"@6",'中間シート（個人）'!$F$6:$O$100,6,FALSE)&amp;VLOOKUP($D98&amp;"@6",'中間シート（個人）'!$F$6:$O$100,7,FALSE)&amp;"."&amp;VLOOKUP($D98&amp;"@6",'中間シート（個人）'!$F$6:$O$100,8,FALSE))</f>
      </c>
      <c r="AD98" s="18">
        <f>IF(ISERROR(VLOOKUP($D98&amp;"@7",'中間シート（個人）'!$F$6:$O$100,4,FALSE)&amp;VLOOKUP($D98&amp;"@7",'中間シート（個人）'!$F$6:$O$100,5,FALSE)),"",VLOOKUP($D98&amp;"@7",'中間シート（個人）'!$F$6:$O$100,4,FALSE)&amp;VLOOKUP($D98&amp;"@7",'中間シート（個人）'!$F$6:$O$100,5,FALSE))</f>
      </c>
      <c r="AE98" s="18">
        <f>IF(ISERROR(VLOOKUP($D98&amp;"@7",'中間シート（個人）'!$F$6:$O$100,6,FALSE)&amp;VLOOKUP($D98&amp;"@7",'中間シート（個人）'!$F$6:$O$100,7,FALSE)&amp;"."&amp;VLOOKUP($D98&amp;"@7",'中間シート（個人）'!$F$6:$O$100,8,FALSE)),"",VLOOKUP($D98&amp;"@7",'中間シート（個人）'!$F$6:$O$100,6,FALSE)&amp;VLOOKUP($D98&amp;"@7",'中間シート（個人）'!$F$6:$O$100,7,FALSE)&amp;"."&amp;VLOOKUP($D98&amp;"@7",'中間シート（個人）'!$F$6:$O$100,8,FALSE))</f>
      </c>
      <c r="AF98" s="18">
        <f>IF(ISERROR(VLOOKUP($D98&amp;"@8",'中間シート（個人）'!$F$6:$O$100,4,FALSE)&amp;VLOOKUP($D98&amp;"@8",'中間シート（個人）'!$F$6:$O$100,5,FALSE)),"",VLOOKUP($D98&amp;"@8",'中間シート（個人）'!$F$6:$O$100,4,FALSE)&amp;VLOOKUP($D98&amp;"@8",'中間シート（個人）'!$F$6:$O$100,5,FALSE))</f>
      </c>
      <c r="AG98" s="18">
        <f>IF(ISERROR(VLOOKUP($D98&amp;"@8",'中間シート（個人）'!$F$6:$O$100,6,FALSE)&amp;VLOOKUP($D98&amp;"@8",'中間シート（個人）'!$F$6:$O$100,7,FALSE)&amp;"."&amp;VLOOKUP($D98&amp;"@8",'中間シート（個人）'!$F$6:$O$100,8,FALSE)),"",VLOOKUP($D98&amp;"@8",'中間シート（個人）'!$F$6:$O$100,6,FALSE)&amp;VLOOKUP($D98&amp;"@8",'中間シート（個人）'!$F$6:$O$100,7,FALSE)&amp;"."&amp;VLOOKUP($D98&amp;"@8",'中間シート（個人）'!$F$6:$O$100,8,FALSE))</f>
      </c>
      <c r="AH98" s="18">
        <f>IF(ISERROR(VLOOKUP($D98&amp;"@9",'中間シート（個人）'!$F$6:$O$100,4,FALSE)&amp;VLOOKUP($D98&amp;"@9",'中間シート（個人）'!$F$6:$O$100,5,FALSE)),"",VLOOKUP($D98&amp;"@9",'中間シート（個人）'!$F$6:$O$100,4,FALSE)&amp;VLOOKUP($D98&amp;"@9",'中間シート（個人）'!$F$6:$O$100,5,FALSE))</f>
      </c>
      <c r="AI98" s="18">
        <f>IF(ISERROR(VLOOKUP($D98&amp;"@9",'中間シート（個人）'!$F$6:$O$100,6,FALSE)&amp;VLOOKUP($D98&amp;"@9",'中間シート（個人）'!$F$6:$O$100,7,FALSE)&amp;"."&amp;VLOOKUP($D98&amp;"@9",'中間シート（個人）'!$F$6:$O$100,8,FALSE)),"",VLOOKUP($D98&amp;"@9",'中間シート（個人）'!$F$6:$O$100,6,FALSE)&amp;VLOOKUP($D98&amp;"@9",'中間シート（個人）'!$F$6:$O$100,7,FALSE)&amp;"."&amp;VLOOKUP($D98&amp;"@9",'中間シート（個人）'!$F$6:$O$100,8,FALSE))</f>
      </c>
      <c r="AJ98" s="18">
        <f>IF(ISERROR(VLOOKUP($D98&amp;"@10",'中間シート（個人）'!$F$6:$O$100,4,FALSE)&amp;VLOOKUP($D98&amp;"@10",'中間シート（個人）'!$F$6:$O$100,5,FALSE)),"",VLOOKUP($D98&amp;"@10",'中間シート（個人）'!$F$6:$O$100,4,FALSE)&amp;VLOOKUP($D98&amp;"@10",'中間シート（個人）'!$F$6:$O$100,5,FALSE))</f>
      </c>
      <c r="AK98" s="18">
        <f>IF(ISERROR(VLOOKUP($D98&amp;"@10",'中間シート（個人）'!$F$6:$O$100,6,FALSE)&amp;VLOOKUP($D98&amp;"@10",'中間シート（個人）'!$F$6:$O$100,7,FALSE)&amp;"."&amp;VLOOKUP($D98&amp;"@10",'中間シート（個人）'!$F$6:$O$100,8,FALSE)),"",VLOOKUP($D98&amp;"@10",'中間シート（個人）'!$F$6:$O$100,6,FALSE)&amp;VLOOKUP($D98&amp;"@10",'中間シート（個人）'!$F$6:$O$100,7,FALSE)&amp;"."&amp;VLOOKUP($D98&amp;"@10",'中間シート（個人）'!$F$6:$O$100,8,FALSE))</f>
      </c>
    </row>
    <row r="99" spans="3:37" ht="13.5">
      <c r="C99" s="18" t="e">
        <f>IF('中間シート（個人）'!D101="○","",VLOOKUP('個人種目'!F101,'コード一覧'!$A$2:$B$3,2,FALSE))</f>
        <v>#N/A</v>
      </c>
      <c r="D99" s="18">
        <f>IF('中間シート（個人）'!D101="○","",'中間シート（個人）'!C101)</f>
        <v>0</v>
      </c>
      <c r="E99" s="18" t="str">
        <f>IF('中間シート（個人）'!D101="○","",ASC('個人種目'!D101&amp;" "&amp;'個人種目'!E101))</f>
        <v> </v>
      </c>
      <c r="F99" s="18">
        <f>IF('中間シート（個人）'!D101="○","",'個人種目'!G101&amp;IF(LEN('個人種目'!H101)=1,"0"&amp;'個人種目'!H101,'個人種目'!H101)&amp;IF(LEN('個人種目'!I101)=1,"0"&amp;'個人種目'!I101,'個人種目'!I101))</f>
      </c>
      <c r="G99" s="19" t="e">
        <f>IF('中間シート（個人）'!D101="○","",VLOOKUP('個人種目'!$J101,'コード一覧'!$C$3:$D$6,2,FALSE))</f>
        <v>#N/A</v>
      </c>
      <c r="H99" s="18">
        <f>IF('中間シート（個人）'!D101="○","",IF('個人種目'!$J101="一般",0,'個人種目'!$K101))</f>
        <v>0</v>
      </c>
      <c r="I99" s="18">
        <f>IF('中間シート（個人）'!D101="○","",'中間シート（個人）'!H101)</f>
        <v>0</v>
      </c>
      <c r="K99" s="18" t="b">
        <f>IF('中間シート（個人）'!D101="○","",'個人種目'!$L$1)</f>
        <v>0</v>
      </c>
      <c r="L99" s="18">
        <f>IF('中間シート（個人）'!D101="○","",ASC('申込書_コナミ'!$S$9))</f>
      </c>
      <c r="M99" s="18">
        <f>IF('中間シート（個人）'!D101="○","",'申込書_コナミ'!$E$8)</f>
        <v>0</v>
      </c>
      <c r="Q99" s="18">
        <f>IF('中間シート（個人）'!D101="○","",4)</f>
        <v>4</v>
      </c>
      <c r="R99" s="18">
        <f>IF(ISERROR(VLOOKUP($D99&amp;"@1",'中間シート（個人）'!$F$6:$O$100,4,FALSE)&amp;VLOOKUP($D99&amp;"@1",'中間シート（個人）'!$F$6:$O$100,5,FALSE)),"",VLOOKUP($D99&amp;"@1",'中間シート（個人）'!$F$6:$O$100,4,FALSE)&amp;VLOOKUP($D99&amp;"@1",'中間シート（個人）'!$F$6:$O$100,5,FALSE))</f>
      </c>
      <c r="S99" s="18">
        <f>IF(ISERROR(VLOOKUP($D99&amp;"@1",'中間シート（個人）'!$F$6:$O$100,6,FALSE)&amp;VLOOKUP($D99&amp;"@1",'中間シート（個人）'!$F$6:$O$100,7,FALSE)&amp;"."&amp;VLOOKUP($D99&amp;"@1",'中間シート（個人）'!$F$6:$O$100,8,FALSE)),"",VLOOKUP($D99&amp;"@1",'中間シート（個人）'!$F$6:$O$100,6,FALSE)&amp;VLOOKUP($D99&amp;"@1",'中間シート（個人）'!$F$6:$O$100,7,FALSE)&amp;"."&amp;VLOOKUP($D99&amp;"@1",'中間シート（個人）'!$F$6:$O$100,8,FALSE))</f>
      </c>
      <c r="T99" s="18">
        <f>IF(ISERROR(VLOOKUP($D99&amp;"@2",'中間シート（個人）'!$F$6:$O$100,4,FALSE)&amp;VLOOKUP($D99&amp;"@2",'中間シート（個人）'!$F$6:$O$100,5,FALSE)),"",VLOOKUP($D99&amp;"@2",'中間シート（個人）'!$F$6:$O$100,4,FALSE)&amp;VLOOKUP($D99&amp;"@2",'中間シート（個人）'!$F$6:$O$100,5,FALSE))</f>
      </c>
      <c r="U99" s="18">
        <f>IF(ISERROR(VLOOKUP($D99&amp;"@2",'中間シート（個人）'!$F$6:$O$100,6,FALSE)&amp;VLOOKUP($D99&amp;"@2",'中間シート（個人）'!$F$6:$O$100,7,FALSE)&amp;"."&amp;VLOOKUP($D99&amp;"@2",'中間シート（個人）'!$F$6:$O$100,8,FALSE)),"",VLOOKUP($D99&amp;"@2",'中間シート（個人）'!$F$6:$O$100,6,FALSE)&amp;VLOOKUP($D99&amp;"@2",'中間シート（個人）'!$F$6:$O$100,7,FALSE)&amp;"."&amp;VLOOKUP($D99&amp;"@2",'中間シート（個人）'!$F$6:$O$100,8,FALSE))</f>
      </c>
      <c r="V99" s="18">
        <f>IF(ISERROR(VLOOKUP($D99&amp;"@3",'中間シート（個人）'!$F$6:$O$100,4,FALSE)&amp;VLOOKUP($D99&amp;"@3",'中間シート（個人）'!$F$6:$O$100,5,FALSE)),"",VLOOKUP($D99&amp;"@3",'中間シート（個人）'!$F$6:$O$100,4,FALSE)&amp;VLOOKUP($D99&amp;"@3",'中間シート（個人）'!$F$6:$O$100,5,FALSE))</f>
      </c>
      <c r="W99" s="18">
        <f>IF(ISERROR(VLOOKUP($D99&amp;"@3",'中間シート（個人）'!$F$6:$O$100,6,FALSE)&amp;VLOOKUP($D99&amp;"@3",'中間シート（個人）'!$F$6:$O$100,7,FALSE)&amp;"."&amp;VLOOKUP($D99&amp;"@3",'中間シート（個人）'!$F$6:$O$100,8,FALSE)),"",VLOOKUP($D99&amp;"@3",'中間シート（個人）'!$F$6:$O$100,6,FALSE)&amp;VLOOKUP($D99&amp;"@3",'中間シート（個人）'!$F$6:$O$100,7,FALSE)&amp;"."&amp;VLOOKUP($D99&amp;"@3",'中間シート（個人）'!$F$6:$O$100,8,FALSE))</f>
      </c>
      <c r="X99" s="18">
        <f>IF(ISERROR(VLOOKUP($D99&amp;"@4",'中間シート（個人）'!$F$6:$O$100,4,FALSE)&amp;VLOOKUP($D99&amp;"@4",'中間シート（個人）'!$F$6:$O$100,5,FALSE)),"",VLOOKUP($D99&amp;"@4",'中間シート（個人）'!$F$6:$O$100,4,FALSE)&amp;VLOOKUP($D99&amp;"@4",'中間シート（個人）'!$F$6:$O$100,5,FALSE))</f>
      </c>
      <c r="Y99" s="18">
        <f>IF(ISERROR(VLOOKUP($D99&amp;"@4",'中間シート（個人）'!$F$6:$O$100,6,FALSE)&amp;VLOOKUP($D99&amp;"@4",'中間シート（個人）'!$F$6:$O$100,7,FALSE)&amp;"."&amp;VLOOKUP($D99&amp;"@4",'中間シート（個人）'!$F$6:$O$100,8,FALSE)),"",VLOOKUP($D99&amp;"@4",'中間シート（個人）'!$F$6:$O$100,6,FALSE)&amp;VLOOKUP($D99&amp;"@4",'中間シート（個人）'!$F$6:$O$100,7,FALSE)&amp;"."&amp;VLOOKUP($D99&amp;"@4",'中間シート（個人）'!$F$6:$O$100,8,FALSE))</f>
      </c>
      <c r="Z99" s="18">
        <f>IF(ISERROR(VLOOKUP($D99&amp;"@5",'中間シート（個人）'!$F$6:$O$100,4,FALSE)&amp;VLOOKUP($D99&amp;"@5",'中間シート（個人）'!$F$6:$O$100,5,FALSE)),"",VLOOKUP($D99&amp;"@5",'中間シート（個人）'!$F$6:$O$100,4,FALSE)&amp;VLOOKUP($D99&amp;"@5",'中間シート（個人）'!$F$6:$O$100,5,FALSE))</f>
      </c>
      <c r="AA99" s="18">
        <f>IF(ISERROR(VLOOKUP($D99&amp;"@5",'中間シート（個人）'!$F$6:$O$100,6,FALSE)&amp;VLOOKUP($D99&amp;"@5",'中間シート（個人）'!$F$6:$O$100,7,FALSE)&amp;"."&amp;VLOOKUP($D99&amp;"@5",'中間シート（個人）'!$F$6:$O$100,8,FALSE)),"",VLOOKUP($D99&amp;"@5",'中間シート（個人）'!$F$6:$O$100,6,FALSE)&amp;VLOOKUP($D99&amp;"@5",'中間シート（個人）'!$F$6:$O$100,7,FALSE)&amp;"."&amp;VLOOKUP($D99&amp;"@5",'中間シート（個人）'!$F$6:$O$100,8,FALSE))</f>
      </c>
      <c r="AB99" s="18">
        <f>IF(ISERROR(VLOOKUP($D99&amp;"@6",'中間シート（個人）'!$F$6:$O$100,4,FALSE)&amp;VLOOKUP($D99&amp;"@6",'中間シート（個人）'!$F$6:$O$100,5,FALSE)),"",VLOOKUP($D99&amp;"@6",'中間シート（個人）'!$F$6:$O$100,4,FALSE)&amp;VLOOKUP($D99&amp;"@6",'中間シート（個人）'!$F$6:$O$100,5,FALSE))</f>
      </c>
      <c r="AC99" s="18">
        <f>IF(ISERROR(VLOOKUP($D99&amp;"@6",'中間シート（個人）'!$F$6:$O$100,6,FALSE)&amp;VLOOKUP($D99&amp;"@6",'中間シート（個人）'!$F$6:$O$100,7,FALSE)&amp;"."&amp;VLOOKUP($D99&amp;"@6",'中間シート（個人）'!$F$6:$O$100,8,FALSE)),"",VLOOKUP($D99&amp;"@6",'中間シート（個人）'!$F$6:$O$100,6,FALSE)&amp;VLOOKUP($D99&amp;"@6",'中間シート（個人）'!$F$6:$O$100,7,FALSE)&amp;"."&amp;VLOOKUP($D99&amp;"@6",'中間シート（個人）'!$F$6:$O$100,8,FALSE))</f>
      </c>
      <c r="AD99" s="18">
        <f>IF(ISERROR(VLOOKUP($D99&amp;"@7",'中間シート（個人）'!$F$6:$O$100,4,FALSE)&amp;VLOOKUP($D99&amp;"@7",'中間シート（個人）'!$F$6:$O$100,5,FALSE)),"",VLOOKUP($D99&amp;"@7",'中間シート（個人）'!$F$6:$O$100,4,FALSE)&amp;VLOOKUP($D99&amp;"@7",'中間シート（個人）'!$F$6:$O$100,5,FALSE))</f>
      </c>
      <c r="AE99" s="18">
        <f>IF(ISERROR(VLOOKUP($D99&amp;"@7",'中間シート（個人）'!$F$6:$O$100,6,FALSE)&amp;VLOOKUP($D99&amp;"@7",'中間シート（個人）'!$F$6:$O$100,7,FALSE)&amp;"."&amp;VLOOKUP($D99&amp;"@7",'中間シート（個人）'!$F$6:$O$100,8,FALSE)),"",VLOOKUP($D99&amp;"@7",'中間シート（個人）'!$F$6:$O$100,6,FALSE)&amp;VLOOKUP($D99&amp;"@7",'中間シート（個人）'!$F$6:$O$100,7,FALSE)&amp;"."&amp;VLOOKUP($D99&amp;"@7",'中間シート（個人）'!$F$6:$O$100,8,FALSE))</f>
      </c>
      <c r="AF99" s="18">
        <f>IF(ISERROR(VLOOKUP($D99&amp;"@8",'中間シート（個人）'!$F$6:$O$100,4,FALSE)&amp;VLOOKUP($D99&amp;"@8",'中間シート（個人）'!$F$6:$O$100,5,FALSE)),"",VLOOKUP($D99&amp;"@8",'中間シート（個人）'!$F$6:$O$100,4,FALSE)&amp;VLOOKUP($D99&amp;"@8",'中間シート（個人）'!$F$6:$O$100,5,FALSE))</f>
      </c>
      <c r="AG99" s="18">
        <f>IF(ISERROR(VLOOKUP($D99&amp;"@8",'中間シート（個人）'!$F$6:$O$100,6,FALSE)&amp;VLOOKUP($D99&amp;"@8",'中間シート（個人）'!$F$6:$O$100,7,FALSE)&amp;"."&amp;VLOOKUP($D99&amp;"@8",'中間シート（個人）'!$F$6:$O$100,8,FALSE)),"",VLOOKUP($D99&amp;"@8",'中間シート（個人）'!$F$6:$O$100,6,FALSE)&amp;VLOOKUP($D99&amp;"@8",'中間シート（個人）'!$F$6:$O$100,7,FALSE)&amp;"."&amp;VLOOKUP($D99&amp;"@8",'中間シート（個人）'!$F$6:$O$100,8,FALSE))</f>
      </c>
      <c r="AH99" s="18">
        <f>IF(ISERROR(VLOOKUP($D99&amp;"@9",'中間シート（個人）'!$F$6:$O$100,4,FALSE)&amp;VLOOKUP($D99&amp;"@9",'中間シート（個人）'!$F$6:$O$100,5,FALSE)),"",VLOOKUP($D99&amp;"@9",'中間シート（個人）'!$F$6:$O$100,4,FALSE)&amp;VLOOKUP($D99&amp;"@9",'中間シート（個人）'!$F$6:$O$100,5,FALSE))</f>
      </c>
      <c r="AI99" s="18">
        <f>IF(ISERROR(VLOOKUP($D99&amp;"@9",'中間シート（個人）'!$F$6:$O$100,6,FALSE)&amp;VLOOKUP($D99&amp;"@9",'中間シート（個人）'!$F$6:$O$100,7,FALSE)&amp;"."&amp;VLOOKUP($D99&amp;"@9",'中間シート（個人）'!$F$6:$O$100,8,FALSE)),"",VLOOKUP($D99&amp;"@9",'中間シート（個人）'!$F$6:$O$100,6,FALSE)&amp;VLOOKUP($D99&amp;"@9",'中間シート（個人）'!$F$6:$O$100,7,FALSE)&amp;"."&amp;VLOOKUP($D99&amp;"@9",'中間シート（個人）'!$F$6:$O$100,8,FALSE))</f>
      </c>
      <c r="AJ99" s="18">
        <f>IF(ISERROR(VLOOKUP($D99&amp;"@10",'中間シート（個人）'!$F$6:$O$100,4,FALSE)&amp;VLOOKUP($D99&amp;"@10",'中間シート（個人）'!$F$6:$O$100,5,FALSE)),"",VLOOKUP($D99&amp;"@10",'中間シート（個人）'!$F$6:$O$100,4,FALSE)&amp;VLOOKUP($D99&amp;"@10",'中間シート（個人）'!$F$6:$O$100,5,FALSE))</f>
      </c>
      <c r="AK99" s="18">
        <f>IF(ISERROR(VLOOKUP($D99&amp;"@10",'中間シート（個人）'!$F$6:$O$100,6,FALSE)&amp;VLOOKUP($D99&amp;"@10",'中間シート（個人）'!$F$6:$O$100,7,FALSE)&amp;"."&amp;VLOOKUP($D99&amp;"@10",'中間シート（個人）'!$F$6:$O$100,8,FALSE)),"",VLOOKUP($D99&amp;"@10",'中間シート（個人）'!$F$6:$O$100,6,FALSE)&amp;VLOOKUP($D99&amp;"@10",'中間シート（個人）'!$F$6:$O$100,7,FALSE)&amp;"."&amp;VLOOKUP($D99&amp;"@10",'中間シート（個人）'!$F$6:$O$100,8,FALSE))</f>
      </c>
    </row>
    <row r="100" spans="3:37" ht="13.5">
      <c r="C100" s="18" t="e">
        <f>IF('中間シート（個人）'!D102="○","",VLOOKUP('個人種目'!F102,'コード一覧'!$A$2:$B$3,2,FALSE))</f>
        <v>#N/A</v>
      </c>
      <c r="D100" s="18">
        <f>IF('中間シート（個人）'!D102="○","",'中間シート（個人）'!C102)</f>
        <v>0</v>
      </c>
      <c r="E100" s="18" t="str">
        <f>IF('中間シート（個人）'!D102="○","",ASC('個人種目'!D102&amp;" "&amp;'個人種目'!E102))</f>
        <v> </v>
      </c>
      <c r="F100" s="18">
        <f>IF('中間シート（個人）'!D102="○","",'個人種目'!G102&amp;IF(LEN('個人種目'!H102)=1,"0"&amp;'個人種目'!H102,'個人種目'!H102)&amp;IF(LEN('個人種目'!I102)=1,"0"&amp;'個人種目'!I102,'個人種目'!I102))</f>
      </c>
      <c r="G100" s="19" t="e">
        <f>IF('中間シート（個人）'!D102="○","",VLOOKUP('個人種目'!$J102,'コード一覧'!$C$3:$D$6,2,FALSE))</f>
        <v>#N/A</v>
      </c>
      <c r="H100" s="18">
        <f>IF('中間シート（個人）'!D102="○","",IF('個人種目'!$J102="一般",0,'個人種目'!$K102))</f>
        <v>0</v>
      </c>
      <c r="I100" s="18">
        <f>IF('中間シート（個人）'!D102="○","",'中間シート（個人）'!H102)</f>
        <v>0</v>
      </c>
      <c r="K100" s="18" t="b">
        <f>IF('中間シート（個人）'!D102="○","",'個人種目'!$L$1)</f>
        <v>0</v>
      </c>
      <c r="L100" s="18">
        <f>IF('中間シート（個人）'!D102="○","",ASC('申込書_コナミ'!$S$9))</f>
      </c>
      <c r="M100" s="18">
        <f>IF('中間シート（個人）'!D102="○","",'申込書_コナミ'!$E$8)</f>
        <v>0</v>
      </c>
      <c r="Q100" s="18">
        <f>IF('中間シート（個人）'!D102="○","",4)</f>
        <v>4</v>
      </c>
      <c r="R100" s="18">
        <f>IF(ISERROR(VLOOKUP($D100&amp;"@1",'中間シート（個人）'!$F$6:$O$100,4,FALSE)&amp;VLOOKUP($D100&amp;"@1",'中間シート（個人）'!$F$6:$O$100,5,FALSE)),"",VLOOKUP($D100&amp;"@1",'中間シート（個人）'!$F$6:$O$100,4,FALSE)&amp;VLOOKUP($D100&amp;"@1",'中間シート（個人）'!$F$6:$O$100,5,FALSE))</f>
      </c>
      <c r="S100" s="18">
        <f>IF(ISERROR(VLOOKUP($D100&amp;"@1",'中間シート（個人）'!$F$6:$O$100,6,FALSE)&amp;VLOOKUP($D100&amp;"@1",'中間シート（個人）'!$F$6:$O$100,7,FALSE)&amp;"."&amp;VLOOKUP($D100&amp;"@1",'中間シート（個人）'!$F$6:$O$100,8,FALSE)),"",VLOOKUP($D100&amp;"@1",'中間シート（個人）'!$F$6:$O$100,6,FALSE)&amp;VLOOKUP($D100&amp;"@1",'中間シート（個人）'!$F$6:$O$100,7,FALSE)&amp;"."&amp;VLOOKUP($D100&amp;"@1",'中間シート（個人）'!$F$6:$O$100,8,FALSE))</f>
      </c>
      <c r="T100" s="18">
        <f>IF(ISERROR(VLOOKUP($D100&amp;"@2",'中間シート（個人）'!$F$6:$O$100,4,FALSE)&amp;VLOOKUP($D100&amp;"@2",'中間シート（個人）'!$F$6:$O$100,5,FALSE)),"",VLOOKUP($D100&amp;"@2",'中間シート（個人）'!$F$6:$O$100,4,FALSE)&amp;VLOOKUP($D100&amp;"@2",'中間シート（個人）'!$F$6:$O$100,5,FALSE))</f>
      </c>
      <c r="U100" s="18">
        <f>IF(ISERROR(VLOOKUP($D100&amp;"@2",'中間シート（個人）'!$F$6:$O$100,6,FALSE)&amp;VLOOKUP($D100&amp;"@2",'中間シート（個人）'!$F$6:$O$100,7,FALSE)&amp;"."&amp;VLOOKUP($D100&amp;"@2",'中間シート（個人）'!$F$6:$O$100,8,FALSE)),"",VLOOKUP($D100&amp;"@2",'中間シート（個人）'!$F$6:$O$100,6,FALSE)&amp;VLOOKUP($D100&amp;"@2",'中間シート（個人）'!$F$6:$O$100,7,FALSE)&amp;"."&amp;VLOOKUP($D100&amp;"@2",'中間シート（個人）'!$F$6:$O$100,8,FALSE))</f>
      </c>
      <c r="V100" s="18">
        <f>IF(ISERROR(VLOOKUP($D100&amp;"@3",'中間シート（個人）'!$F$6:$O$100,4,FALSE)&amp;VLOOKUP($D100&amp;"@3",'中間シート（個人）'!$F$6:$O$100,5,FALSE)),"",VLOOKUP($D100&amp;"@3",'中間シート（個人）'!$F$6:$O$100,4,FALSE)&amp;VLOOKUP($D100&amp;"@3",'中間シート（個人）'!$F$6:$O$100,5,FALSE))</f>
      </c>
      <c r="W100" s="18">
        <f>IF(ISERROR(VLOOKUP($D100&amp;"@3",'中間シート（個人）'!$F$6:$O$100,6,FALSE)&amp;VLOOKUP($D100&amp;"@3",'中間シート（個人）'!$F$6:$O$100,7,FALSE)&amp;"."&amp;VLOOKUP($D100&amp;"@3",'中間シート（個人）'!$F$6:$O$100,8,FALSE)),"",VLOOKUP($D100&amp;"@3",'中間シート（個人）'!$F$6:$O$100,6,FALSE)&amp;VLOOKUP($D100&amp;"@3",'中間シート（個人）'!$F$6:$O$100,7,FALSE)&amp;"."&amp;VLOOKUP($D100&amp;"@3",'中間シート（個人）'!$F$6:$O$100,8,FALSE))</f>
      </c>
      <c r="X100" s="18">
        <f>IF(ISERROR(VLOOKUP($D100&amp;"@4",'中間シート（個人）'!$F$6:$O$100,4,FALSE)&amp;VLOOKUP($D100&amp;"@4",'中間シート（個人）'!$F$6:$O$100,5,FALSE)),"",VLOOKUP($D100&amp;"@4",'中間シート（個人）'!$F$6:$O$100,4,FALSE)&amp;VLOOKUP($D100&amp;"@4",'中間シート（個人）'!$F$6:$O$100,5,FALSE))</f>
      </c>
      <c r="Y100" s="18">
        <f>IF(ISERROR(VLOOKUP($D100&amp;"@4",'中間シート（個人）'!$F$6:$O$100,6,FALSE)&amp;VLOOKUP($D100&amp;"@4",'中間シート（個人）'!$F$6:$O$100,7,FALSE)&amp;"."&amp;VLOOKUP($D100&amp;"@4",'中間シート（個人）'!$F$6:$O$100,8,FALSE)),"",VLOOKUP($D100&amp;"@4",'中間シート（個人）'!$F$6:$O$100,6,FALSE)&amp;VLOOKUP($D100&amp;"@4",'中間シート（個人）'!$F$6:$O$100,7,FALSE)&amp;"."&amp;VLOOKUP($D100&amp;"@4",'中間シート（個人）'!$F$6:$O$100,8,FALSE))</f>
      </c>
      <c r="Z100" s="18">
        <f>IF(ISERROR(VLOOKUP($D100&amp;"@5",'中間シート（個人）'!$F$6:$O$100,4,FALSE)&amp;VLOOKUP($D100&amp;"@5",'中間シート（個人）'!$F$6:$O$100,5,FALSE)),"",VLOOKUP($D100&amp;"@5",'中間シート（個人）'!$F$6:$O$100,4,FALSE)&amp;VLOOKUP($D100&amp;"@5",'中間シート（個人）'!$F$6:$O$100,5,FALSE))</f>
      </c>
      <c r="AA100" s="18">
        <f>IF(ISERROR(VLOOKUP($D100&amp;"@5",'中間シート（個人）'!$F$6:$O$100,6,FALSE)&amp;VLOOKUP($D100&amp;"@5",'中間シート（個人）'!$F$6:$O$100,7,FALSE)&amp;"."&amp;VLOOKUP($D100&amp;"@5",'中間シート（個人）'!$F$6:$O$100,8,FALSE)),"",VLOOKUP($D100&amp;"@5",'中間シート（個人）'!$F$6:$O$100,6,FALSE)&amp;VLOOKUP($D100&amp;"@5",'中間シート（個人）'!$F$6:$O$100,7,FALSE)&amp;"."&amp;VLOOKUP($D100&amp;"@5",'中間シート（個人）'!$F$6:$O$100,8,FALSE))</f>
      </c>
      <c r="AB100" s="18">
        <f>IF(ISERROR(VLOOKUP($D100&amp;"@6",'中間シート（個人）'!$F$6:$O$100,4,FALSE)&amp;VLOOKUP($D100&amp;"@6",'中間シート（個人）'!$F$6:$O$100,5,FALSE)),"",VLOOKUP($D100&amp;"@6",'中間シート（個人）'!$F$6:$O$100,4,FALSE)&amp;VLOOKUP($D100&amp;"@6",'中間シート（個人）'!$F$6:$O$100,5,FALSE))</f>
      </c>
      <c r="AC100" s="18">
        <f>IF(ISERROR(VLOOKUP($D100&amp;"@6",'中間シート（個人）'!$F$6:$O$100,6,FALSE)&amp;VLOOKUP($D100&amp;"@6",'中間シート（個人）'!$F$6:$O$100,7,FALSE)&amp;"."&amp;VLOOKUP($D100&amp;"@6",'中間シート（個人）'!$F$6:$O$100,8,FALSE)),"",VLOOKUP($D100&amp;"@6",'中間シート（個人）'!$F$6:$O$100,6,FALSE)&amp;VLOOKUP($D100&amp;"@6",'中間シート（個人）'!$F$6:$O$100,7,FALSE)&amp;"."&amp;VLOOKUP($D100&amp;"@6",'中間シート（個人）'!$F$6:$O$100,8,FALSE))</f>
      </c>
      <c r="AD100" s="18">
        <f>IF(ISERROR(VLOOKUP($D100&amp;"@7",'中間シート（個人）'!$F$6:$O$100,4,FALSE)&amp;VLOOKUP($D100&amp;"@7",'中間シート（個人）'!$F$6:$O$100,5,FALSE)),"",VLOOKUP($D100&amp;"@7",'中間シート（個人）'!$F$6:$O$100,4,FALSE)&amp;VLOOKUP($D100&amp;"@7",'中間シート（個人）'!$F$6:$O$100,5,FALSE))</f>
      </c>
      <c r="AE100" s="18">
        <f>IF(ISERROR(VLOOKUP($D100&amp;"@7",'中間シート（個人）'!$F$6:$O$100,6,FALSE)&amp;VLOOKUP($D100&amp;"@7",'中間シート（個人）'!$F$6:$O$100,7,FALSE)&amp;"."&amp;VLOOKUP($D100&amp;"@7",'中間シート（個人）'!$F$6:$O$100,8,FALSE)),"",VLOOKUP($D100&amp;"@7",'中間シート（個人）'!$F$6:$O$100,6,FALSE)&amp;VLOOKUP($D100&amp;"@7",'中間シート（個人）'!$F$6:$O$100,7,FALSE)&amp;"."&amp;VLOOKUP($D100&amp;"@7",'中間シート（個人）'!$F$6:$O$100,8,FALSE))</f>
      </c>
      <c r="AF100" s="18">
        <f>IF(ISERROR(VLOOKUP($D100&amp;"@8",'中間シート（個人）'!$F$6:$O$100,4,FALSE)&amp;VLOOKUP($D100&amp;"@8",'中間シート（個人）'!$F$6:$O$100,5,FALSE)),"",VLOOKUP($D100&amp;"@8",'中間シート（個人）'!$F$6:$O$100,4,FALSE)&amp;VLOOKUP($D100&amp;"@8",'中間シート（個人）'!$F$6:$O$100,5,FALSE))</f>
      </c>
      <c r="AG100" s="18">
        <f>IF(ISERROR(VLOOKUP($D100&amp;"@8",'中間シート（個人）'!$F$6:$O$100,6,FALSE)&amp;VLOOKUP($D100&amp;"@8",'中間シート（個人）'!$F$6:$O$100,7,FALSE)&amp;"."&amp;VLOOKUP($D100&amp;"@8",'中間シート（個人）'!$F$6:$O$100,8,FALSE)),"",VLOOKUP($D100&amp;"@8",'中間シート（個人）'!$F$6:$O$100,6,FALSE)&amp;VLOOKUP($D100&amp;"@8",'中間シート（個人）'!$F$6:$O$100,7,FALSE)&amp;"."&amp;VLOOKUP($D100&amp;"@8",'中間シート（個人）'!$F$6:$O$100,8,FALSE))</f>
      </c>
      <c r="AH100" s="18">
        <f>IF(ISERROR(VLOOKUP($D100&amp;"@9",'中間シート（個人）'!$F$6:$O$100,4,FALSE)&amp;VLOOKUP($D100&amp;"@9",'中間シート（個人）'!$F$6:$O$100,5,FALSE)),"",VLOOKUP($D100&amp;"@9",'中間シート（個人）'!$F$6:$O$100,4,FALSE)&amp;VLOOKUP($D100&amp;"@9",'中間シート（個人）'!$F$6:$O$100,5,FALSE))</f>
      </c>
      <c r="AI100" s="18">
        <f>IF(ISERROR(VLOOKUP($D100&amp;"@9",'中間シート（個人）'!$F$6:$O$100,6,FALSE)&amp;VLOOKUP($D100&amp;"@9",'中間シート（個人）'!$F$6:$O$100,7,FALSE)&amp;"."&amp;VLOOKUP($D100&amp;"@9",'中間シート（個人）'!$F$6:$O$100,8,FALSE)),"",VLOOKUP($D100&amp;"@9",'中間シート（個人）'!$F$6:$O$100,6,FALSE)&amp;VLOOKUP($D100&amp;"@9",'中間シート（個人）'!$F$6:$O$100,7,FALSE)&amp;"."&amp;VLOOKUP($D100&amp;"@9",'中間シート（個人）'!$F$6:$O$100,8,FALSE))</f>
      </c>
      <c r="AJ100" s="18">
        <f>IF(ISERROR(VLOOKUP($D100&amp;"@10",'中間シート（個人）'!$F$6:$O$100,4,FALSE)&amp;VLOOKUP($D100&amp;"@10",'中間シート（個人）'!$F$6:$O$100,5,FALSE)),"",VLOOKUP($D100&amp;"@10",'中間シート（個人）'!$F$6:$O$100,4,FALSE)&amp;VLOOKUP($D100&amp;"@10",'中間シート（個人）'!$F$6:$O$100,5,FALSE))</f>
      </c>
      <c r="AK100" s="18">
        <f>IF(ISERROR(VLOOKUP($D100&amp;"@10",'中間シート（個人）'!$F$6:$O$100,6,FALSE)&amp;VLOOKUP($D100&amp;"@10",'中間シート（個人）'!$F$6:$O$100,7,FALSE)&amp;"."&amp;VLOOKUP($D100&amp;"@10",'中間シート（個人）'!$F$6:$O$100,8,FALSE)),"",VLOOKUP($D100&amp;"@10",'中間シート（個人）'!$F$6:$O$100,6,FALSE)&amp;VLOOKUP($D100&amp;"@10",'中間シート（個人）'!$F$6:$O$100,7,FALSE)&amp;"."&amp;VLOOKUP($D100&amp;"@10",'中間シート（個人）'!$F$6:$O$100,8,FALSE))</f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koyama</dc:creator>
  <cp:keywords/>
  <dc:description/>
  <cp:lastModifiedBy>koyama</cp:lastModifiedBy>
  <cp:lastPrinted>2016-04-11T13:59:56Z</cp:lastPrinted>
  <dcterms:created xsi:type="dcterms:W3CDTF">2010-08-22T04:38:16Z</dcterms:created>
  <dcterms:modified xsi:type="dcterms:W3CDTF">2017-04-16T09:36:34Z</dcterms:modified>
  <cp:category/>
  <cp:version/>
  <cp:contentType/>
  <cp:contentStatus/>
</cp:coreProperties>
</file>